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5" yWindow="-105" windowWidth="23250" windowHeight="12570" firstSheet="1" activeTab="1"/>
  </bookViews>
  <sheets>
    <sheet name="MIR 2014" sheetId="1" state="hidden" r:id="rId1"/>
    <sheet name="Septiembre" sheetId="2" r:id="rId2"/>
    <sheet name="Hoja3" sheetId="3" r:id="rId3"/>
  </sheets>
  <definedNames>
    <definedName name="_xlnm._FilterDatabase" localSheetId="0" hidden="1">'MIR 2014'!$B$3:$AL$33</definedName>
    <definedName name="_xlnm._FilterDatabase" localSheetId="1" hidden="1">Septiembre!$B$6:$U$32</definedName>
    <definedName name="_xlnm.Print_Area" localSheetId="1">Septiembre!$A$1:$W$34</definedName>
    <definedName name="_xlnm.Print_Titles" localSheetId="1">Septiembre!$C:$E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7" i="2" l="1"/>
  <c r="M15" i="2"/>
  <c r="L12" i="2" l="1"/>
  <c r="L11" i="2"/>
  <c r="L32" i="2" l="1"/>
  <c r="L31" i="2"/>
  <c r="L30" i="2"/>
  <c r="L29" i="2"/>
  <c r="L18" i="2"/>
  <c r="L17" i="2"/>
  <c r="L27" i="2" l="1"/>
  <c r="L28" i="2"/>
  <c r="L26" i="2"/>
  <c r="L16" i="2"/>
  <c r="L15" i="2"/>
  <c r="L10" i="2"/>
  <c r="L25" i="2"/>
  <c r="L24" i="2"/>
  <c r="L23" i="2"/>
  <c r="L22" i="2"/>
  <c r="L14" i="2"/>
  <c r="L9" i="2"/>
  <c r="L20" i="2" l="1"/>
  <c r="L21" i="2" l="1"/>
  <c r="L19" i="2"/>
  <c r="L13" i="2"/>
  <c r="L8" i="2"/>
  <c r="F32" i="2" l="1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I8" i="2" l="1"/>
  <c r="O8" i="2" s="1"/>
  <c r="I13" i="2"/>
  <c r="O13" i="2" s="1"/>
  <c r="I29" i="2" l="1"/>
  <c r="O29" i="2" s="1"/>
  <c r="I15" i="2"/>
  <c r="O15" i="2" s="1"/>
  <c r="I9" i="2" l="1"/>
  <c r="O9" i="2" s="1"/>
  <c r="I10" i="2"/>
  <c r="O10" i="2" s="1"/>
  <c r="I11" i="2"/>
  <c r="O11" i="2" s="1"/>
  <c r="I12" i="2"/>
  <c r="O12" i="2" s="1"/>
  <c r="I14" i="2"/>
  <c r="O14" i="2" s="1"/>
  <c r="I16" i="2"/>
  <c r="O16" i="2" s="1"/>
  <c r="I17" i="2"/>
  <c r="O17" i="2" s="1"/>
  <c r="I18" i="2"/>
  <c r="O18" i="2" s="1"/>
  <c r="I19" i="2"/>
  <c r="O19" i="2" s="1"/>
  <c r="I20" i="2"/>
  <c r="O20" i="2" s="1"/>
  <c r="I21" i="2"/>
  <c r="O21" i="2" s="1"/>
  <c r="I22" i="2"/>
  <c r="O22" i="2" s="1"/>
  <c r="I23" i="2"/>
  <c r="O23" i="2" s="1"/>
  <c r="I24" i="2"/>
  <c r="O24" i="2" s="1"/>
  <c r="I25" i="2"/>
  <c r="O25" i="2" s="1"/>
  <c r="I26" i="2"/>
  <c r="O26" i="2" s="1"/>
  <c r="I27" i="2"/>
  <c r="O27" i="2" s="1"/>
  <c r="I28" i="2"/>
  <c r="O28" i="2" s="1"/>
  <c r="I30" i="2"/>
  <c r="O30" i="2" s="1"/>
  <c r="I31" i="2"/>
  <c r="O31" i="2" s="1"/>
  <c r="I32" i="2"/>
  <c r="O32" i="2" s="1"/>
  <c r="I7" i="2"/>
  <c r="S7" i="2" l="1"/>
  <c r="B8" i="2"/>
  <c r="B9" i="2" s="1"/>
  <c r="B10" i="2" s="1"/>
  <c r="B11" i="2" s="1"/>
  <c r="B12" i="2" s="1"/>
  <c r="B13" i="2" s="1"/>
  <c r="B14" i="2" s="1"/>
  <c r="B15" i="2" s="1"/>
  <c r="B16" i="2" s="1"/>
  <c r="B17" i="2" s="1"/>
  <c r="M7" i="2" l="1"/>
  <c r="L7" i="2" s="1"/>
  <c r="O7" i="2" s="1"/>
  <c r="B18" i="2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X8" i="1"/>
  <c r="X9" i="1"/>
  <c r="X11" i="1"/>
  <c r="X12" i="1"/>
  <c r="X14" i="1"/>
  <c r="X15" i="1"/>
  <c r="X19" i="1"/>
  <c r="X20" i="1"/>
  <c r="X21" i="1"/>
  <c r="X22" i="1"/>
  <c r="X23" i="1"/>
  <c r="X24" i="1"/>
  <c r="X25" i="1"/>
  <c r="X26" i="1"/>
  <c r="X30" i="1"/>
  <c r="X5" i="1"/>
  <c r="L33" i="1"/>
  <c r="L32" i="1"/>
  <c r="L31" i="1"/>
  <c r="K30" i="1"/>
  <c r="L30" i="1" s="1"/>
  <c r="H30" i="1"/>
  <c r="L29" i="1"/>
  <c r="L28" i="1"/>
  <c r="L27" i="1"/>
  <c r="AG26" i="1"/>
  <c r="AA26" i="1"/>
  <c r="U26" i="1"/>
  <c r="K26" i="1"/>
  <c r="L26" i="1" s="1"/>
  <c r="H26" i="1"/>
  <c r="AG25" i="1"/>
  <c r="AA25" i="1"/>
  <c r="U25" i="1"/>
  <c r="K25" i="1"/>
  <c r="L25" i="1" s="1"/>
  <c r="H25" i="1"/>
  <c r="AH24" i="1"/>
  <c r="AB24" i="1"/>
  <c r="V24" i="1"/>
  <c r="K24" i="1"/>
  <c r="I24" i="1"/>
  <c r="AH23" i="1"/>
  <c r="AB23" i="1"/>
  <c r="V23" i="1"/>
  <c r="K23" i="1"/>
  <c r="I23" i="1"/>
  <c r="AH22" i="1"/>
  <c r="AB22" i="1"/>
  <c r="V22" i="1"/>
  <c r="K22" i="1"/>
  <c r="I22" i="1"/>
  <c r="AH21" i="1"/>
  <c r="AB21" i="1"/>
  <c r="V21" i="1"/>
  <c r="K21" i="1"/>
  <c r="I21" i="1"/>
  <c r="H21" i="1"/>
  <c r="AH20" i="1"/>
  <c r="AB20" i="1"/>
  <c r="V20" i="1"/>
  <c r="K20" i="1"/>
  <c r="I20" i="1"/>
  <c r="H20" i="1" s="1"/>
  <c r="AH19" i="1"/>
  <c r="AB19" i="1"/>
  <c r="V19" i="1"/>
  <c r="K19" i="1"/>
  <c r="I19" i="1"/>
  <c r="H19" i="1" s="1"/>
  <c r="L18" i="1"/>
  <c r="L17" i="1"/>
  <c r="L16" i="1"/>
  <c r="AG15" i="1"/>
  <c r="U15" i="1"/>
  <c r="K15" i="1"/>
  <c r="L15" i="1" s="1"/>
  <c r="AH14" i="1"/>
  <c r="AB14" i="1"/>
  <c r="V14" i="1"/>
  <c r="K14" i="1"/>
  <c r="I14" i="1"/>
  <c r="F13" i="1"/>
  <c r="AG13" i="1" s="1"/>
  <c r="AG12" i="1"/>
  <c r="AA12" i="1"/>
  <c r="U12" i="1"/>
  <c r="K12" i="1"/>
  <c r="L12" i="1" s="1"/>
  <c r="H12" i="1"/>
  <c r="AG11" i="1"/>
  <c r="AA11" i="1"/>
  <c r="U11" i="1"/>
  <c r="K11" i="1"/>
  <c r="L11" i="1" s="1"/>
  <c r="H11" i="1"/>
  <c r="L10" i="1"/>
  <c r="AG9" i="1"/>
  <c r="AA9" i="1"/>
  <c r="U9" i="1"/>
  <c r="L9" i="1"/>
  <c r="H9" i="1"/>
  <c r="L8" i="1"/>
  <c r="L7" i="1"/>
  <c r="L6" i="1"/>
  <c r="AH5" i="1"/>
  <c r="AB5" i="1"/>
  <c r="V5" i="1"/>
  <c r="K5" i="1"/>
  <c r="L5" i="1" s="1"/>
  <c r="H5" i="1"/>
  <c r="I4" i="1"/>
  <c r="L4" i="1" s="1"/>
  <c r="L23" i="1" l="1"/>
  <c r="K13" i="1"/>
  <c r="L13" i="1" s="1"/>
  <c r="U13" i="1"/>
  <c r="AA13" i="1"/>
  <c r="H13" i="1"/>
  <c r="X13" i="1"/>
  <c r="L20" i="1"/>
  <c r="L21" i="1"/>
  <c r="L22" i="1"/>
  <c r="L14" i="1"/>
  <c r="L19" i="1"/>
  <c r="L24" i="1"/>
  <c r="Y5" i="1"/>
</calcChain>
</file>

<file path=xl/sharedStrings.xml><?xml version="1.0" encoding="utf-8"?>
<sst xmlns="http://schemas.openxmlformats.org/spreadsheetml/2006/main" count="283" uniqueCount="132">
  <si>
    <t>MIR 2014</t>
  </si>
  <si>
    <t>ID</t>
  </si>
  <si>
    <t>Descripción</t>
  </si>
  <si>
    <t>Sub.</t>
  </si>
  <si>
    <t>Nivel</t>
  </si>
  <si>
    <t>1T #</t>
  </si>
  <si>
    <t>1T %</t>
  </si>
  <si>
    <t>Avance 1T 2014 #</t>
  </si>
  <si>
    <t>Avance 1T 2014  %</t>
  </si>
  <si>
    <t xml:space="preserve">Valoración </t>
  </si>
  <si>
    <t>Justificación</t>
  </si>
  <si>
    <t>2T #</t>
  </si>
  <si>
    <t>2T %</t>
  </si>
  <si>
    <t>3T #</t>
  </si>
  <si>
    <t>3T %</t>
  </si>
  <si>
    <t>4T #</t>
  </si>
  <si>
    <t>4T %</t>
  </si>
  <si>
    <t>Todas</t>
  </si>
  <si>
    <t>FIN</t>
  </si>
  <si>
    <t>SAA</t>
  </si>
  <si>
    <t>P</t>
  </si>
  <si>
    <t>SRN</t>
  </si>
  <si>
    <t>% Restauración suelo contaminado</t>
  </si>
  <si>
    <t>SII</t>
  </si>
  <si>
    <t>% Solicitudes revisión mov. trans. atendidas</t>
  </si>
  <si>
    <t>SJ</t>
  </si>
  <si>
    <t>% Renovación  certificados</t>
  </si>
  <si>
    <t>C</t>
  </si>
  <si>
    <t>% Instalaciones inspeccionadas</t>
  </si>
  <si>
    <t># Productos revisados</t>
  </si>
  <si>
    <t>% Resoluciones recursos revisión confirmadas por superior</t>
  </si>
  <si>
    <t>Semestral</t>
  </si>
  <si>
    <t>% Juicios nulidad ganados</t>
  </si>
  <si>
    <t>% Solicitudes certificado</t>
  </si>
  <si>
    <t>Act.</t>
  </si>
  <si>
    <t>% Procesos supervisados</t>
  </si>
  <si>
    <t>% Auditores supervisados</t>
  </si>
  <si>
    <t>% Resolución recursos: revisión, conmutaciones y revocaciones o modif. multas</t>
  </si>
  <si>
    <t>Más de 5% arriba de meta trimestral</t>
  </si>
  <si>
    <t>5% arriba y/o debajo de meta trimestral</t>
  </si>
  <si>
    <t>Entre 5 y 10% debajo de meta trimestral</t>
  </si>
  <si>
    <t>Más de 10% debajo de meta trimestral</t>
  </si>
  <si>
    <t xml:space="preserve">Aportación a la Gobernanza Ambiental </t>
  </si>
  <si>
    <t>% Certificados emitidos en el año</t>
  </si>
  <si>
    <t>% Cobertura con acciones de protección en ZVEAs</t>
  </si>
  <si>
    <t>% Resolución proc. adm. Iniciados en año en curso</t>
  </si>
  <si>
    <t>% Incumplimiento normatividad ambiental</t>
  </si>
  <si>
    <t>% Municipios ZVEAs atendidos con acciones insp, vig, y operativos</t>
  </si>
  <si>
    <t>% Denuncias populares concluidas</t>
  </si>
  <si>
    <t>Avance 2T # (Acum)</t>
  </si>
  <si>
    <t>Avance 3T # (Acum)</t>
  </si>
  <si>
    <t>Avance 4T # (Acum)</t>
  </si>
  <si>
    <t>Avance 4T % (Acum)</t>
  </si>
  <si>
    <t>Avance 3T % (Acum)</t>
  </si>
  <si>
    <t>Avance 2T % (Acum)</t>
  </si>
  <si>
    <t>% Implementación Estrategia nal. participación ciudadana</t>
  </si>
  <si>
    <t>% Comités VAP en operación</t>
  </si>
  <si>
    <t>% Inspecciones en materia RN</t>
  </si>
  <si>
    <t>% Recorridos vigilancia materia RN</t>
  </si>
  <si>
    <t>% Operativos en materia RN</t>
  </si>
  <si>
    <t>% Inspección y verificación industrial</t>
  </si>
  <si>
    <t>Tasa variación inspecciones x denuncia ambiental</t>
  </si>
  <si>
    <t>Tasa variación solicitudes rev. mov. transf.</t>
  </si>
  <si>
    <t>Tasa variación inspecciones x emergencia ambiental</t>
  </si>
  <si>
    <t>% Emplazamiento juicios nulidad atendidos en Of. Centrales</t>
  </si>
  <si>
    <t>% Servidores públicos actualizados para atender denuncia popular</t>
  </si>
  <si>
    <t>% Aplicación TICS para atender denuncia</t>
  </si>
  <si>
    <t>Avance Mayo 2014#</t>
  </si>
  <si>
    <t>Avance Mayo 2014 %</t>
  </si>
  <si>
    <t>Efectos</t>
  </si>
  <si>
    <t>Meta Anual 2014 #</t>
  </si>
  <si>
    <t>Meta Anual 2014 %</t>
  </si>
  <si>
    <t>Meta Mayo 2014#</t>
  </si>
  <si>
    <t>Meta Mayo 2014%</t>
  </si>
  <si>
    <t>% Procedimientos administrativos iniciados derivados de irregularidades detectadas en Puertos, Aeropuertos y Fronteras</t>
  </si>
  <si>
    <t>% ANP atendidas con acciones de inspección, recorridos de vigilancia y operativos en materia de RN</t>
  </si>
  <si>
    <t>% Productos revisados importados y/o exportados que cumplen con la normatividad ambiental</t>
  </si>
  <si>
    <t>% Acciones de inspección y verificación industrial</t>
  </si>
  <si>
    <t>% Procedimientos administrativos iniciados a empresas con emergencias ambientales</t>
  </si>
  <si>
    <t>% Acciones de supervisión de procesos de certificación</t>
  </si>
  <si>
    <t>Numerador</t>
  </si>
  <si>
    <t>Denominador</t>
  </si>
  <si>
    <t>Porcentaje</t>
  </si>
  <si>
    <t>Propósito</t>
  </si>
  <si>
    <t>Componente</t>
  </si>
  <si>
    <t>Actividad</t>
  </si>
  <si>
    <t>Causa</t>
  </si>
  <si>
    <t>Efecto</t>
  </si>
  <si>
    <t>Otros Motivos</t>
  </si>
  <si>
    <t>JUSTIFICACIONES</t>
  </si>
  <si>
    <t>Nombre Indicador (corto)</t>
  </si>
  <si>
    <t>OBSERVACIONES</t>
  </si>
  <si>
    <t>% Certificados Emitidos a las empresas en el Año</t>
  </si>
  <si>
    <t>% Denuncias populares en materia ambiental concluidas</t>
  </si>
  <si>
    <t>% Resolución de procedimientos administrativos</t>
  </si>
  <si>
    <t>% Certificados renovados en el año</t>
  </si>
  <si>
    <t>% Municipios con Sitios Prioritarios ANPs</t>
  </si>
  <si>
    <t>% Resoluciones confirmadas por el superior jerárquico o favorables</t>
  </si>
  <si>
    <t>METAS AJUSTADAS</t>
  </si>
  <si>
    <t>¿Se ajustan metas?</t>
  </si>
  <si>
    <t>Meta ajustada</t>
  </si>
  <si>
    <t>Sí</t>
  </si>
  <si>
    <t>No</t>
  </si>
  <si>
    <t>% Resolución conmutación de multas y recursos de revisión</t>
  </si>
  <si>
    <t>% Emisión de criterios jurídicos</t>
  </si>
  <si>
    <t>% Atención Cruzada Denuncia Ambiental</t>
  </si>
  <si>
    <t>% Denuncias populares admitidas y concluidas</t>
  </si>
  <si>
    <t>Justificación de la Meta ajustada</t>
  </si>
  <si>
    <t>NA</t>
  </si>
  <si>
    <t>Porcentaje de Cumplimiento</t>
  </si>
  <si>
    <t>% Comités CVAP en operación</t>
  </si>
  <si>
    <t>PROFEPA - MIR 2019</t>
  </si>
  <si>
    <t>26 responsabilidad PROFEPA</t>
  </si>
  <si>
    <t>META ANUAL 2019</t>
  </si>
  <si>
    <t>127.58 Ha</t>
  </si>
  <si>
    <t>132.73 Ha</t>
  </si>
  <si>
    <t>SI</t>
  </si>
  <si>
    <t>De conformidad con las modificaciones que se están realizando a las Delegaciones Federales de la Procuraduría, no se cuenta con la suficiente estructura, personal y recursos presupuestales para atender adecuadamente la Cruzada.</t>
  </si>
  <si>
    <t>META SEPTIEMBRE 2019</t>
  </si>
  <si>
    <t>AVANCE SEPTIEMBRE</t>
  </si>
  <si>
    <t>% Sentencias favorables ante el TFJA</t>
  </si>
  <si>
    <t xml:space="preserve">Se considera positivo ya que permitió prevenir y/o sancionar los posibles incumplimientos de la normativa ambiental y tener un mayor control de las fuentes de contaminación de jurisdicción federal. </t>
  </si>
  <si>
    <t>SIN CAUSA</t>
  </si>
  <si>
    <t>SIN EFECTO</t>
  </si>
  <si>
    <t>Se ha mantenido el cumplimiento de la revisión de los productos. Los productos examinados en los puntos de revisión de la PROFEPA, cumplieron casi al 100% con los requisitos para su importación o exportación.</t>
  </si>
  <si>
    <t>El efecto se considera positivo ya que se ha generado mayor conciencia y conocimiento de los requisitos para la importación o exportación de productos regulados por SEMARNAT, por lo que se observa un cumplimiento muy cercano al 100% de los productos revisados.</t>
  </si>
  <si>
    <t>Fue posible atender de manera oportuna la mayoría de las emergencias presentadas.</t>
  </si>
  <si>
    <t>Se registra un cumplimiento ligeramente arriba de lo programado gracias a los esfuerzos realizados por la Procuraduría de realizar visitas de inspección a las instalaciones calendarizadas.</t>
  </si>
  <si>
    <t>El efecto se considera positivo toda vez que la Procuraduría logró incrementar la cobertura de atención de las denuncias y emergencias que se presentaron en materia industrial.</t>
  </si>
  <si>
    <t>Gracias a la estrategia establecida para la programación de visitas, se logró eficientar el uso de los recursos y personal disponible por lo que se tiene un cumplimiento mayor al programado de 4.11 puntos porcentuales.</t>
  </si>
  <si>
    <t>De enero a septiembre no se detectaron irregularidades que ameritaran el inicio de un procedimiento administrativo, sin embargo, toda vez que la Procuraduría dio seguimiento puntual a las acciones para detectar irregularidades en Puertos, Aeropuertos y Fronteras se reporta un avance de cumplimiento de meta conforme a lo programado.</t>
  </si>
  <si>
    <t>Se mantiene un cumplimiento mayor a lo programado de 2.31 puntos porcentuales debido a que se ha dato puntual atención a los eventos ocurridos. La atención de las emergencias ambientales continúa siendo una prioridad dentro de las actividades de la PROFEPA.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</si>
</sst>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8"/>
      <color theme="1"/>
      <name val="Gill Sans MT"/>
      <family val="2"/>
    </font>
    <font>
      <b/>
      <sz val="11"/>
      <color theme="0"/>
      <name val="Gill Sans MT"/>
      <family val="2"/>
    </font>
    <font>
      <b/>
      <sz val="12"/>
      <color theme="1"/>
      <name val="Gill Sans MT"/>
      <family val="2"/>
    </font>
    <font>
      <b/>
      <sz val="11"/>
      <color theme="1"/>
      <name val="Gill Sans MT"/>
      <family val="2"/>
    </font>
    <font>
      <b/>
      <sz val="16"/>
      <color theme="1"/>
      <name val="Gill Sans MT"/>
      <family val="2"/>
    </font>
    <font>
      <sz val="11"/>
      <name val="Gill Sans MT"/>
      <family val="2"/>
    </font>
    <font>
      <sz val="14"/>
      <color theme="1"/>
      <name val="Gill Sans MT"/>
      <family val="2"/>
    </font>
    <font>
      <sz val="14"/>
      <name val="Gill Sans MT"/>
      <family val="2"/>
    </font>
    <font>
      <sz val="10"/>
      <name val="Gill Sans MT"/>
      <family val="2"/>
    </font>
    <font>
      <sz val="18"/>
      <name val="Gill Sans MT"/>
      <family val="2"/>
    </font>
  </fonts>
  <fills count="2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7" fontId="7" fillId="7" borderId="3" xfId="0" applyNumberFormat="1" applyFont="1" applyFill="1" applyBorder="1" applyAlignment="1" applyProtection="1">
      <alignment wrapText="1"/>
      <protection locked="0"/>
    </xf>
    <xf numFmtId="0" fontId="7" fillId="7" borderId="4" xfId="0" applyNumberFormat="1" applyFont="1" applyFill="1" applyBorder="1" applyAlignment="1" applyProtection="1">
      <alignment wrapText="1"/>
      <protection locked="0"/>
    </xf>
    <xf numFmtId="17" fontId="8" fillId="8" borderId="4" xfId="0" applyNumberFormat="1" applyFont="1" applyFill="1" applyBorder="1" applyAlignment="1" applyProtection="1">
      <alignment wrapText="1"/>
      <protection locked="0"/>
    </xf>
    <xf numFmtId="17" fontId="7" fillId="9" borderId="0" xfId="0" applyNumberFormat="1" applyFont="1" applyFill="1" applyBorder="1" applyAlignment="1" applyProtection="1">
      <alignment wrapText="1"/>
      <protection locked="0"/>
    </xf>
    <xf numFmtId="17" fontId="7" fillId="9" borderId="6" xfId="0" applyNumberFormat="1" applyFont="1" applyFill="1" applyBorder="1" applyAlignment="1" applyProtection="1">
      <alignment wrapText="1"/>
      <protection locked="0"/>
    </xf>
    <xf numFmtId="164" fontId="0" fillId="0" borderId="0" xfId="0" applyNumberFormat="1" applyProtection="1"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0" borderId="0" xfId="3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1" fontId="0" fillId="0" borderId="0" xfId="0" applyNumberFormat="1" applyBorder="1" applyAlignment="1" applyProtection="1">
      <alignment vertical="center" wrapText="1"/>
      <protection locked="0"/>
    </xf>
    <xf numFmtId="0" fontId="0" fillId="0" borderId="0" xfId="0" applyNumberFormat="1" applyBorder="1" applyAlignment="1" applyProtection="1">
      <alignment vertical="center" wrapText="1"/>
      <protection locked="0"/>
    </xf>
    <xf numFmtId="2" fontId="0" fillId="0" borderId="0" xfId="0" applyNumberFormat="1" applyBorder="1" applyAlignment="1" applyProtection="1">
      <alignment vertical="center" wrapText="1"/>
      <protection locked="0"/>
    </xf>
    <xf numFmtId="2" fontId="0" fillId="0" borderId="0" xfId="0" applyNumberForma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center" wrapText="1"/>
    </xf>
    <xf numFmtId="0" fontId="7" fillId="0" borderId="2" xfId="0" applyFont="1" applyFill="1" applyBorder="1" applyAlignment="1" applyProtection="1">
      <alignment horizontal="center" wrapText="1"/>
    </xf>
    <xf numFmtId="0" fontId="7" fillId="0" borderId="2" xfId="0" applyFont="1" applyFill="1" applyBorder="1" applyAlignment="1" applyProtection="1">
      <alignment wrapText="1"/>
    </xf>
    <xf numFmtId="0" fontId="7" fillId="5" borderId="2" xfId="0" applyFont="1" applyFill="1" applyBorder="1" applyAlignment="1" applyProtection="1">
      <alignment wrapText="1"/>
    </xf>
    <xf numFmtId="0" fontId="7" fillId="6" borderId="2" xfId="0" applyFont="1" applyFill="1" applyBorder="1" applyAlignment="1" applyProtection="1">
      <alignment wrapText="1"/>
    </xf>
    <xf numFmtId="17" fontId="7" fillId="6" borderId="2" xfId="0" applyNumberFormat="1" applyFont="1" applyFill="1" applyBorder="1" applyAlignment="1" applyProtection="1">
      <alignment wrapText="1"/>
    </xf>
    <xf numFmtId="17" fontId="7" fillId="7" borderId="3" xfId="0" applyNumberFormat="1" applyFont="1" applyFill="1" applyBorder="1" applyAlignment="1" applyProtection="1">
      <alignment wrapText="1"/>
    </xf>
    <xf numFmtId="0" fontId="7" fillId="7" borderId="4" xfId="0" applyNumberFormat="1" applyFont="1" applyFill="1" applyBorder="1" applyAlignment="1" applyProtection="1">
      <alignment wrapText="1"/>
    </xf>
    <xf numFmtId="17" fontId="8" fillId="8" borderId="4" xfId="0" applyNumberFormat="1" applyFont="1" applyFill="1" applyBorder="1" applyAlignment="1" applyProtection="1">
      <alignment wrapText="1"/>
    </xf>
    <xf numFmtId="0" fontId="3" fillId="0" borderId="8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 wrapText="1"/>
    </xf>
    <xf numFmtId="1" fontId="0" fillId="0" borderId="8" xfId="0" applyNumberFormat="1" applyBorder="1" applyAlignment="1" applyProtection="1">
      <alignment vertical="center" wrapText="1"/>
    </xf>
    <xf numFmtId="9" fontId="0" fillId="0" borderId="8" xfId="0" applyNumberFormat="1" applyBorder="1" applyAlignment="1" applyProtection="1">
      <alignment vertical="center" wrapText="1"/>
    </xf>
    <xf numFmtId="10" fontId="0" fillId="0" borderId="8" xfId="0" applyNumberFormat="1" applyBorder="1" applyAlignment="1" applyProtection="1">
      <alignment vertical="center" wrapText="1"/>
    </xf>
    <xf numFmtId="2" fontId="0" fillId="0" borderId="8" xfId="0" applyNumberFormat="1" applyBorder="1" applyAlignment="1" applyProtection="1">
      <alignment vertical="center" wrapText="1"/>
    </xf>
    <xf numFmtId="2" fontId="0" fillId="0" borderId="8" xfId="0" applyNumberForma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 wrapText="1"/>
    </xf>
    <xf numFmtId="0" fontId="0" fillId="3" borderId="9" xfId="2" applyFont="1" applyBorder="1" applyAlignment="1" applyProtection="1">
      <alignment vertical="center" wrapText="1"/>
    </xf>
    <xf numFmtId="0" fontId="1" fillId="3" borderId="9" xfId="2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1" fontId="0" fillId="0" borderId="0" xfId="0" applyNumberFormat="1" applyProtection="1"/>
    <xf numFmtId="0" fontId="0" fillId="0" borderId="9" xfId="0" applyNumberFormat="1" applyBorder="1" applyAlignment="1" applyProtection="1">
      <alignment vertical="center" wrapText="1"/>
    </xf>
    <xf numFmtId="1" fontId="0" fillId="0" borderId="9" xfId="0" applyNumberFormat="1" applyBorder="1" applyAlignment="1" applyProtection="1">
      <alignment vertical="center" wrapText="1"/>
    </xf>
    <xf numFmtId="2" fontId="0" fillId="0" borderId="9" xfId="0" applyNumberFormat="1" applyBorder="1" applyAlignment="1" applyProtection="1">
      <alignment vertical="center" wrapText="1"/>
    </xf>
    <xf numFmtId="2" fontId="0" fillId="0" borderId="9" xfId="0" applyNumberFormat="1" applyBorder="1" applyAlignment="1" applyProtection="1">
      <alignment vertical="center"/>
    </xf>
    <xf numFmtId="0" fontId="0" fillId="2" borderId="9" xfId="1" applyFont="1" applyBorder="1" applyAlignment="1" applyProtection="1">
      <alignment vertical="center" wrapText="1"/>
    </xf>
    <xf numFmtId="0" fontId="1" fillId="2" borderId="9" xfId="1" applyBorder="1" applyAlignment="1" applyProtection="1">
      <alignment vertical="center" wrapText="1"/>
    </xf>
    <xf numFmtId="10" fontId="0" fillId="0" borderId="9" xfId="0" applyNumberFormat="1" applyBorder="1" applyAlignment="1" applyProtection="1">
      <alignment vertical="center" wrapText="1"/>
    </xf>
    <xf numFmtId="0" fontId="0" fillId="10" borderId="9" xfId="0" applyFill="1" applyBorder="1" applyAlignment="1" applyProtection="1">
      <alignment vertical="center" wrapText="1"/>
    </xf>
    <xf numFmtId="0" fontId="0" fillId="4" borderId="9" xfId="3" applyFont="1" applyBorder="1" applyAlignment="1" applyProtection="1">
      <alignment vertical="center" wrapText="1"/>
    </xf>
    <xf numFmtId="0" fontId="1" fillId="4" borderId="9" xfId="3" applyBorder="1" applyAlignment="1" applyProtection="1">
      <alignment vertical="center" wrapText="1"/>
    </xf>
    <xf numFmtId="164" fontId="0" fillId="0" borderId="9" xfId="0" applyNumberFormat="1" applyBorder="1" applyAlignment="1" applyProtection="1">
      <alignment vertical="center" wrapText="1"/>
    </xf>
    <xf numFmtId="3" fontId="0" fillId="0" borderId="9" xfId="0" applyNumberFormat="1" applyBorder="1" applyAlignment="1" applyProtection="1">
      <alignment vertical="center" wrapText="1"/>
    </xf>
    <xf numFmtId="0" fontId="7" fillId="6" borderId="5" xfId="0" applyFont="1" applyFill="1" applyBorder="1" applyAlignment="1" applyProtection="1">
      <alignment horizontal="center" wrapText="1"/>
    </xf>
    <xf numFmtId="17" fontId="7" fillId="6" borderId="5" xfId="0" applyNumberFormat="1" applyFont="1" applyFill="1" applyBorder="1" applyAlignment="1" applyProtection="1">
      <alignment horizontal="center" wrapText="1"/>
    </xf>
    <xf numFmtId="0" fontId="0" fillId="0" borderId="9" xfId="0" applyBorder="1" applyAlignment="1" applyProtection="1">
      <alignment horizontal="center"/>
    </xf>
    <xf numFmtId="1" fontId="0" fillId="0" borderId="9" xfId="0" applyNumberFormat="1" applyBorder="1" applyAlignment="1" applyProtection="1">
      <alignment horizontal="center"/>
    </xf>
    <xf numFmtId="1" fontId="0" fillId="0" borderId="9" xfId="0" applyNumberFormat="1" applyBorder="1" applyAlignment="1" applyProtection="1">
      <alignment horizontal="center" vertical="center" wrapText="1"/>
    </xf>
    <xf numFmtId="164" fontId="0" fillId="0" borderId="9" xfId="0" applyNumberFormat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wrapText="1"/>
    </xf>
    <xf numFmtId="164" fontId="0" fillId="0" borderId="9" xfId="0" applyNumberFormat="1" applyBorder="1" applyAlignment="1" applyProtection="1">
      <alignment horizontal="center" vertical="center" wrapText="1"/>
    </xf>
    <xf numFmtId="17" fontId="8" fillId="8" borderId="3" xfId="0" applyNumberFormat="1" applyFont="1" applyFill="1" applyBorder="1" applyAlignment="1" applyProtection="1">
      <alignment wrapText="1"/>
    </xf>
    <xf numFmtId="17" fontId="7" fillId="9" borderId="2" xfId="0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13" borderId="0" xfId="0" applyFill="1" applyProtection="1"/>
    <xf numFmtId="0" fontId="10" fillId="0" borderId="0" xfId="0" applyFont="1" applyFill="1" applyBorder="1" applyAlignment="1" applyProtection="1"/>
    <xf numFmtId="0" fontId="0" fillId="14" borderId="0" xfId="0" applyFill="1" applyProtection="1"/>
    <xf numFmtId="0" fontId="0" fillId="11" borderId="0" xfId="0" applyFill="1" applyProtection="1"/>
    <xf numFmtId="0" fontId="0" fillId="12" borderId="0" xfId="0" applyFill="1" applyProtection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vertical="center" wrapText="1"/>
    </xf>
    <xf numFmtId="0" fontId="11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4" fillId="19" borderId="10" xfId="0" applyFont="1" applyFill="1" applyBorder="1" applyAlignment="1" applyProtection="1">
      <alignment vertical="center" wrapText="1"/>
    </xf>
    <xf numFmtId="0" fontId="14" fillId="15" borderId="10" xfId="0" applyFont="1" applyFill="1" applyBorder="1" applyAlignment="1" applyProtection="1">
      <alignment vertical="center" wrapText="1"/>
    </xf>
    <xf numFmtId="0" fontId="14" fillId="10" borderId="8" xfId="0" applyFont="1" applyFill="1" applyBorder="1" applyAlignment="1" applyProtection="1">
      <alignment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10" borderId="10" xfId="0" applyFont="1" applyFill="1" applyBorder="1" applyAlignment="1" applyProtection="1">
      <alignment horizontal="center" vertical="center" wrapText="1"/>
    </xf>
    <xf numFmtId="0" fontId="17" fillId="24" borderId="9" xfId="0" applyFont="1" applyFill="1" applyBorder="1" applyAlignment="1">
      <alignment horizontal="justify" vertical="center" wrapText="1"/>
    </xf>
    <xf numFmtId="0" fontId="11" fillId="26" borderId="0" xfId="0" applyFont="1" applyFill="1" applyAlignment="1">
      <alignment vertical="center"/>
    </xf>
    <xf numFmtId="0" fontId="18" fillId="0" borderId="8" xfId="0" applyFont="1" applyBorder="1" applyAlignment="1" applyProtection="1">
      <alignment vertical="center" wrapText="1"/>
    </xf>
    <xf numFmtId="2" fontId="18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 applyProtection="1">
      <alignment horizontal="center" vertical="center" wrapText="1"/>
    </xf>
    <xf numFmtId="0" fontId="19" fillId="23" borderId="9" xfId="2" applyFont="1" applyFill="1" applyBorder="1" applyAlignment="1" applyProtection="1">
      <alignment vertical="center" wrapText="1"/>
    </xf>
    <xf numFmtId="0" fontId="19" fillId="0" borderId="9" xfId="0" applyFont="1" applyBorder="1" applyAlignment="1" applyProtection="1">
      <alignment vertical="center" wrapText="1"/>
    </xf>
    <xf numFmtId="0" fontId="19" fillId="21" borderId="9" xfId="0" applyFont="1" applyFill="1" applyBorder="1" applyAlignment="1" applyProtection="1">
      <alignment vertical="center" wrapText="1"/>
    </xf>
    <xf numFmtId="0" fontId="19" fillId="22" borderId="9" xfId="3" applyFont="1" applyFill="1" applyBorder="1" applyAlignment="1" applyProtection="1">
      <alignment vertical="center" wrapText="1"/>
    </xf>
    <xf numFmtId="0" fontId="19" fillId="17" borderId="9" xfId="1" applyFont="1" applyFill="1" applyBorder="1" applyAlignment="1" applyProtection="1">
      <alignment vertical="center" wrapText="1"/>
    </xf>
    <xf numFmtId="0" fontId="15" fillId="0" borderId="9" xfId="0" applyFont="1" applyFill="1" applyBorder="1" applyAlignment="1" applyProtection="1">
      <alignment horizontal="center" vertical="center" wrapText="1"/>
    </xf>
    <xf numFmtId="2" fontId="18" fillId="0" borderId="9" xfId="0" applyNumberFormat="1" applyFont="1" applyBorder="1" applyAlignment="1" applyProtection="1">
      <alignment horizontal="center" vertical="center" wrapText="1"/>
    </xf>
    <xf numFmtId="0" fontId="13" fillId="8" borderId="6" xfId="0" applyFont="1" applyFill="1" applyBorder="1" applyAlignment="1">
      <alignment horizontal="center" vertical="center"/>
    </xf>
    <xf numFmtId="2" fontId="11" fillId="0" borderId="0" xfId="0" applyNumberFormat="1" applyFont="1" applyAlignment="1">
      <alignment vertical="center"/>
    </xf>
    <xf numFmtId="2" fontId="14" fillId="15" borderId="10" xfId="0" applyNumberFormat="1" applyFont="1" applyFill="1" applyBorder="1" applyAlignment="1" applyProtection="1">
      <alignment vertical="center" wrapText="1"/>
    </xf>
    <xf numFmtId="2" fontId="14" fillId="10" borderId="8" xfId="0" applyNumberFormat="1" applyFont="1" applyFill="1" applyBorder="1" applyAlignment="1" applyProtection="1">
      <alignment vertical="center" wrapText="1"/>
    </xf>
    <xf numFmtId="2" fontId="18" fillId="0" borderId="9" xfId="0" applyNumberFormat="1" applyFont="1" applyFill="1" applyBorder="1" applyAlignment="1" applyProtection="1">
      <alignment horizontal="center" vertical="center" wrapText="1"/>
    </xf>
    <xf numFmtId="10" fontId="19" fillId="0" borderId="9" xfId="5" applyNumberFormat="1" applyFont="1" applyFill="1" applyBorder="1" applyAlignment="1" applyProtection="1">
      <alignment horizontal="center" vertical="center" wrapText="1"/>
    </xf>
    <xf numFmtId="0" fontId="18" fillId="0" borderId="9" xfId="0" applyFont="1" applyBorder="1" applyAlignment="1" applyProtection="1">
      <alignment horizontal="center" vertical="center"/>
      <protection locked="0"/>
    </xf>
    <xf numFmtId="1" fontId="19" fillId="0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164" fontId="18" fillId="0" borderId="9" xfId="0" applyNumberFormat="1" applyFont="1" applyBorder="1" applyAlignment="1" applyProtection="1">
      <alignment horizontal="center" vertical="center" wrapText="1"/>
    </xf>
    <xf numFmtId="0" fontId="18" fillId="0" borderId="9" xfId="0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0" fontId="19" fillId="24" borderId="9" xfId="0" applyFont="1" applyFill="1" applyBorder="1" applyAlignment="1" applyProtection="1">
      <alignment horizontal="justify" vertical="center" wrapText="1"/>
      <protection locked="0"/>
    </xf>
    <xf numFmtId="0" fontId="19" fillId="0" borderId="9" xfId="3" applyFont="1" applyFill="1" applyBorder="1" applyAlignment="1" applyProtection="1">
      <alignment vertical="center" wrapText="1"/>
      <protection locked="0"/>
    </xf>
    <xf numFmtId="2" fontId="19" fillId="0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vertical="center" wrapText="1"/>
      <protection locked="0"/>
    </xf>
    <xf numFmtId="2" fontId="18" fillId="0" borderId="9" xfId="0" applyNumberFormat="1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vertical="center" wrapText="1"/>
      <protection locked="0"/>
    </xf>
    <xf numFmtId="3" fontId="19" fillId="0" borderId="9" xfId="0" applyNumberFormat="1" applyFont="1" applyBorder="1" applyAlignment="1" applyProtection="1">
      <alignment horizontal="center" vertical="center"/>
      <protection locked="0"/>
    </xf>
    <xf numFmtId="4" fontId="19" fillId="10" borderId="9" xfId="0" applyNumberFormat="1" applyFont="1" applyFill="1" applyBorder="1" applyAlignment="1" applyProtection="1">
      <alignment horizontal="center" vertical="center" wrapText="1"/>
      <protection locked="0"/>
    </xf>
    <xf numFmtId="3" fontId="19" fillId="24" borderId="9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9" xfId="0" applyNumberFormat="1" applyFont="1" applyBorder="1" applyAlignment="1" applyProtection="1">
      <alignment horizontal="center" vertical="center"/>
      <protection locked="0"/>
    </xf>
    <xf numFmtId="3" fontId="18" fillId="10" borderId="9" xfId="0" applyNumberFormat="1" applyFont="1" applyFill="1" applyBorder="1" applyAlignment="1" applyProtection="1">
      <alignment horizontal="center" vertical="center"/>
      <protection locked="0"/>
    </xf>
    <xf numFmtId="3" fontId="19" fillId="10" borderId="9" xfId="0" applyNumberFormat="1" applyFont="1" applyFill="1" applyBorder="1" applyAlignment="1" applyProtection="1">
      <alignment horizontal="center" vertical="center"/>
      <protection locked="0"/>
    </xf>
    <xf numFmtId="3" fontId="18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24" borderId="9" xfId="0" applyFont="1" applyFill="1" applyBorder="1" applyAlignment="1">
      <alignment horizontal="center" vertical="center" wrapText="1"/>
    </xf>
    <xf numFmtId="0" fontId="19" fillId="24" borderId="9" xfId="0" applyFont="1" applyFill="1" applyBorder="1" applyAlignment="1" applyProtection="1">
      <alignment horizontal="center" vertical="center" wrapText="1"/>
      <protection locked="0"/>
    </xf>
    <xf numFmtId="0" fontId="19" fillId="10" borderId="9" xfId="0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1" fontId="18" fillId="0" borderId="9" xfId="0" applyNumberFormat="1" applyFont="1" applyBorder="1" applyAlignment="1">
      <alignment horizontal="center" vertical="center"/>
    </xf>
    <xf numFmtId="0" fontId="17" fillId="24" borderId="9" xfId="0" applyFont="1" applyFill="1" applyBorder="1" applyAlignment="1" applyProtection="1">
      <alignment horizontal="justify" vertical="center" wrapText="1"/>
      <protection locked="0"/>
    </xf>
    <xf numFmtId="0" fontId="17" fillId="24" borderId="9" xfId="0" applyFont="1" applyFill="1" applyBorder="1" applyAlignment="1" applyProtection="1">
      <alignment horizontal="justify" vertical="center" wrapText="1"/>
    </xf>
    <xf numFmtId="3" fontId="19" fillId="0" borderId="9" xfId="0" applyNumberFormat="1" applyFont="1" applyFill="1" applyBorder="1" applyAlignment="1" applyProtection="1">
      <alignment horizontal="justify" vertical="center" wrapText="1"/>
      <protection locked="0"/>
    </xf>
    <xf numFmtId="2" fontId="18" fillId="0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vertical="center" wrapText="1"/>
      <protection locked="0"/>
    </xf>
    <xf numFmtId="0" fontId="17" fillId="0" borderId="11" xfId="0" applyFont="1" applyFill="1" applyBorder="1" applyAlignment="1" applyProtection="1">
      <alignment horizontal="left" vertical="center" wrapText="1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20" fillId="0" borderId="11" xfId="0" applyFont="1" applyFill="1" applyBorder="1" applyAlignment="1" applyProtection="1">
      <alignment horizontal="left" vertical="center" wrapText="1"/>
      <protection locked="0"/>
    </xf>
    <xf numFmtId="10" fontId="19" fillId="24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left" vertical="center" wrapText="1"/>
    </xf>
    <xf numFmtId="3" fontId="19" fillId="0" borderId="9" xfId="0" applyNumberFormat="1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13" fillId="20" borderId="12" xfId="0" applyFont="1" applyFill="1" applyBorder="1" applyAlignment="1">
      <alignment horizontal="center" vertical="center"/>
    </xf>
    <xf numFmtId="0" fontId="13" fillId="20" borderId="14" xfId="0" applyFont="1" applyFill="1" applyBorder="1" applyAlignment="1">
      <alignment horizontal="center" vertical="center"/>
    </xf>
    <xf numFmtId="0" fontId="13" fillId="20" borderId="13" xfId="0" applyFont="1" applyFill="1" applyBorder="1" applyAlignment="1">
      <alignment horizontal="center" vertical="center"/>
    </xf>
    <xf numFmtId="0" fontId="13" fillId="18" borderId="6" xfId="0" applyFont="1" applyFill="1" applyBorder="1" applyAlignment="1">
      <alignment horizontal="center" vertical="center"/>
    </xf>
    <xf numFmtId="2" fontId="13" fillId="16" borderId="6" xfId="0" applyNumberFormat="1" applyFont="1" applyFill="1" applyBorder="1" applyAlignment="1">
      <alignment horizontal="center" vertical="center"/>
    </xf>
    <xf numFmtId="0" fontId="13" fillId="16" borderId="6" xfId="0" applyFont="1" applyFill="1" applyBorder="1" applyAlignment="1">
      <alignment horizontal="center" vertical="center"/>
    </xf>
    <xf numFmtId="2" fontId="13" fillId="8" borderId="6" xfId="0" applyNumberFormat="1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3" fillId="20" borderId="6" xfId="0" applyFont="1" applyFill="1" applyBorder="1" applyAlignment="1">
      <alignment horizontal="center" vertical="center"/>
    </xf>
    <xf numFmtId="0" fontId="13" fillId="25" borderId="12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</cellXfs>
  <cellStyles count="6">
    <cellStyle name="20% - Énfasis3" xfId="1" builtinId="38"/>
    <cellStyle name="20% - Énfasis4" xfId="2" builtinId="42"/>
    <cellStyle name="20% - Énfasis6" xfId="3" builtinId="50"/>
    <cellStyle name="Normal" xfId="0" builtinId="0"/>
    <cellStyle name="Normal 3" xfId="4"/>
    <cellStyle name="Porcentaje" xfId="5" builtinId="5"/>
  </cellStyles>
  <dxfs count="5">
    <dxf>
      <fill>
        <patternFill>
          <bgColor rgb="FF0099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4CEE95"/>
      <color rgb="FF66FFFF"/>
      <color rgb="FF33CCCC"/>
      <color rgb="FF66FF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AL51"/>
  <sheetViews>
    <sheetView workbookViewId="0">
      <pane xSplit="7" ySplit="3" topLeftCell="N15" activePane="bottomRight" state="frozen"/>
      <selection pane="topRight" activeCell="H1" sqref="H1"/>
      <selection pane="bottomLeft" activeCell="A4" sqref="A4"/>
      <selection pane="bottomRight" activeCell="B3" sqref="B3:G33"/>
    </sheetView>
  </sheetViews>
  <sheetFormatPr baseColWidth="10" defaultColWidth="11.42578125" defaultRowHeight="15" x14ac:dyDescent="0.25"/>
  <cols>
    <col min="1" max="1" width="2.85546875" style="1" customWidth="1"/>
    <col min="2" max="2" width="4" style="3" customWidth="1"/>
    <col min="3" max="3" width="31.42578125" style="1" customWidth="1"/>
    <col min="4" max="5" width="6.140625" style="1" customWidth="1"/>
    <col min="6" max="6" width="9.28515625" style="1" customWidth="1"/>
    <col min="7" max="7" width="8.42578125" style="1" customWidth="1"/>
    <col min="8" max="8" width="10" style="1" hidden="1" customWidth="1"/>
    <col min="9" max="9" width="7.140625" style="1" hidden="1" customWidth="1"/>
    <col min="10" max="11" width="11.42578125" style="1" hidden="1" customWidth="1"/>
    <col min="12" max="12" width="0" style="1" hidden="1" customWidth="1"/>
    <col min="13" max="13" width="15.85546875" style="1" hidden="1" customWidth="1"/>
    <col min="14" max="14" width="12.140625" style="1" customWidth="1"/>
    <col min="15" max="15" width="13.42578125" style="1" customWidth="1"/>
    <col min="16" max="16" width="13.7109375" style="1" customWidth="1"/>
    <col min="17" max="17" width="14.28515625" style="1" customWidth="1"/>
    <col min="18" max="18" width="8.5703125" style="1" customWidth="1"/>
    <col min="19" max="19" width="20.140625" style="1" customWidth="1"/>
    <col min="20" max="20" width="20.5703125" style="1" customWidth="1"/>
    <col min="21" max="21" width="7.5703125" style="2" customWidth="1"/>
    <col min="22" max="22" width="9.5703125" style="2" customWidth="1"/>
    <col min="23" max="23" width="7.85546875" style="1" customWidth="1"/>
    <col min="24" max="24" width="9.140625" style="1" customWidth="1"/>
    <col min="25" max="25" width="11.42578125" style="1"/>
    <col min="26" max="26" width="15.5703125" style="1" customWidth="1"/>
    <col min="27" max="27" width="9.85546875" style="2" customWidth="1"/>
    <col min="28" max="28" width="11.42578125" style="2"/>
    <col min="29" max="29" width="9" style="1" customWidth="1"/>
    <col min="30" max="30" width="9.42578125" style="1" customWidth="1"/>
    <col min="31" max="31" width="11.42578125" style="1"/>
    <col min="32" max="32" width="13.5703125" style="1" customWidth="1"/>
    <col min="33" max="33" width="10.140625" style="2" customWidth="1"/>
    <col min="34" max="34" width="9.85546875" style="2" customWidth="1"/>
    <col min="35" max="35" width="9.28515625" style="1" customWidth="1"/>
    <col min="36" max="36" width="9.5703125" style="1" customWidth="1"/>
    <col min="37" max="37" width="11.42578125" style="1"/>
    <col min="38" max="38" width="13.5703125" style="1" customWidth="1"/>
    <col min="39" max="16384" width="11.42578125" style="1"/>
  </cols>
  <sheetData>
    <row r="1" spans="2:38" ht="18" x14ac:dyDescent="0.35">
      <c r="B1" s="147" t="s">
        <v>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2:38" ht="6.75" customHeight="1" thickBot="1" x14ac:dyDescent="0.35"/>
    <row r="3" spans="2:38" ht="50.25" customHeight="1" thickBot="1" x14ac:dyDescent="0.3">
      <c r="B3" s="27" t="s">
        <v>1</v>
      </c>
      <c r="C3" s="28" t="s">
        <v>2</v>
      </c>
      <c r="D3" s="29" t="s">
        <v>3</v>
      </c>
      <c r="E3" s="29" t="s">
        <v>4</v>
      </c>
      <c r="F3" s="30" t="s">
        <v>70</v>
      </c>
      <c r="G3" s="30" t="s">
        <v>71</v>
      </c>
      <c r="H3" s="31" t="s">
        <v>5</v>
      </c>
      <c r="I3" s="32" t="s">
        <v>6</v>
      </c>
      <c r="J3" s="33" t="s">
        <v>7</v>
      </c>
      <c r="K3" s="34" t="s">
        <v>8</v>
      </c>
      <c r="L3" s="35" t="s">
        <v>9</v>
      </c>
      <c r="M3" s="7" t="s">
        <v>10</v>
      </c>
      <c r="N3" s="60" t="s">
        <v>72</v>
      </c>
      <c r="O3" s="61" t="s">
        <v>73</v>
      </c>
      <c r="P3" s="33" t="s">
        <v>67</v>
      </c>
      <c r="Q3" s="34" t="s">
        <v>68</v>
      </c>
      <c r="R3" s="68" t="s">
        <v>9</v>
      </c>
      <c r="S3" s="69" t="s">
        <v>10</v>
      </c>
      <c r="T3" s="69" t="s">
        <v>69</v>
      </c>
      <c r="U3" s="60" t="s">
        <v>11</v>
      </c>
      <c r="V3" s="61" t="s">
        <v>12</v>
      </c>
      <c r="W3" s="4" t="s">
        <v>49</v>
      </c>
      <c r="X3" s="5" t="s">
        <v>54</v>
      </c>
      <c r="Y3" s="6" t="s">
        <v>9</v>
      </c>
      <c r="Z3" s="8" t="s">
        <v>10</v>
      </c>
      <c r="AA3" s="66" t="s">
        <v>13</v>
      </c>
      <c r="AB3" s="61" t="s">
        <v>14</v>
      </c>
      <c r="AC3" s="4" t="s">
        <v>50</v>
      </c>
      <c r="AD3" s="5" t="s">
        <v>53</v>
      </c>
      <c r="AE3" s="6" t="s">
        <v>9</v>
      </c>
      <c r="AF3" s="7" t="s">
        <v>10</v>
      </c>
      <c r="AG3" s="60" t="s">
        <v>15</v>
      </c>
      <c r="AH3" s="61" t="s">
        <v>16</v>
      </c>
      <c r="AI3" s="4" t="s">
        <v>51</v>
      </c>
      <c r="AJ3" s="5" t="s">
        <v>52</v>
      </c>
      <c r="AK3" s="6" t="s">
        <v>9</v>
      </c>
      <c r="AL3" s="7" t="s">
        <v>10</v>
      </c>
    </row>
    <row r="4" spans="2:38" ht="30" x14ac:dyDescent="0.25">
      <c r="B4" s="36">
        <v>1</v>
      </c>
      <c r="C4" s="37" t="s">
        <v>42</v>
      </c>
      <c r="D4" s="37" t="s">
        <v>17</v>
      </c>
      <c r="E4" s="37" t="s">
        <v>18</v>
      </c>
      <c r="F4" s="37"/>
      <c r="G4" s="38">
        <v>90</v>
      </c>
      <c r="H4" s="39"/>
      <c r="I4" s="38">
        <f>+G4/4</f>
        <v>22.5</v>
      </c>
      <c r="J4" s="40"/>
      <c r="K4" s="41">
        <v>25.82</v>
      </c>
      <c r="L4" s="42">
        <f>K4-I4</f>
        <v>3.3200000000000003</v>
      </c>
      <c r="N4" s="37"/>
      <c r="O4" s="38">
        <v>40</v>
      </c>
      <c r="P4" s="71"/>
      <c r="Q4" s="71"/>
      <c r="R4" s="71"/>
      <c r="S4" s="70"/>
      <c r="T4" s="70"/>
      <c r="U4" s="62"/>
      <c r="V4" s="62">
        <v>50</v>
      </c>
      <c r="AA4" s="62"/>
      <c r="AB4" s="62"/>
      <c r="AG4" s="62"/>
      <c r="AH4" s="62">
        <v>90</v>
      </c>
    </row>
    <row r="5" spans="2:38" x14ac:dyDescent="0.25">
      <c r="B5" s="43">
        <v>2</v>
      </c>
      <c r="C5" s="44" t="s">
        <v>43</v>
      </c>
      <c r="D5" s="45" t="s">
        <v>19</v>
      </c>
      <c r="E5" s="46" t="s">
        <v>20</v>
      </c>
      <c r="F5" s="46">
        <v>1100</v>
      </c>
      <c r="G5" s="47">
        <v>100</v>
      </c>
      <c r="H5" s="48">
        <f>+F5/4</f>
        <v>275</v>
      </c>
      <c r="I5" s="49">
        <v>25</v>
      </c>
      <c r="J5" s="46">
        <v>263</v>
      </c>
      <c r="K5" s="50">
        <f>+(J5/F5)*100</f>
        <v>23.90909090909091</v>
      </c>
      <c r="L5" s="51">
        <f t="shared" ref="L5:L33" si="0">K5-I5</f>
        <v>-1.0909090909090899</v>
      </c>
      <c r="N5" s="46">
        <v>458</v>
      </c>
      <c r="O5" s="47"/>
      <c r="P5" s="71"/>
      <c r="Q5" s="71"/>
      <c r="R5" s="71"/>
      <c r="S5" s="70"/>
      <c r="T5" s="70"/>
      <c r="U5" s="63">
        <v>550</v>
      </c>
      <c r="V5" s="62">
        <f>+(U5/F5)*100</f>
        <v>50</v>
      </c>
      <c r="X5" s="1">
        <f>+(W5/F5)*100</f>
        <v>0</v>
      </c>
      <c r="Y5" s="1">
        <f>+X5-V5</f>
        <v>-50</v>
      </c>
      <c r="AA5" s="62">
        <v>825</v>
      </c>
      <c r="AB5" s="62">
        <f>+(AA5/F5)*100</f>
        <v>75</v>
      </c>
      <c r="AG5" s="62">
        <v>1100</v>
      </c>
      <c r="AH5" s="62">
        <f>+(AG5/F5)*100</f>
        <v>100</v>
      </c>
    </row>
    <row r="6" spans="2:38" ht="30" x14ac:dyDescent="0.25">
      <c r="B6" s="43">
        <v>3</v>
      </c>
      <c r="C6" s="52" t="s">
        <v>44</v>
      </c>
      <c r="D6" s="53" t="s">
        <v>21</v>
      </c>
      <c r="E6" s="46" t="s">
        <v>20</v>
      </c>
      <c r="F6" s="46"/>
      <c r="G6" s="49">
        <v>60</v>
      </c>
      <c r="H6" s="48"/>
      <c r="I6" s="49">
        <v>15</v>
      </c>
      <c r="J6" s="54"/>
      <c r="K6" s="50">
        <v>44.62</v>
      </c>
      <c r="L6" s="51">
        <f t="shared" si="0"/>
        <v>29.619999999999997</v>
      </c>
      <c r="N6" s="46"/>
      <c r="O6" s="49">
        <v>25</v>
      </c>
      <c r="P6" s="71"/>
      <c r="Q6" s="71"/>
      <c r="R6" s="71"/>
      <c r="S6" s="70"/>
      <c r="T6" s="70"/>
      <c r="U6" s="63"/>
      <c r="V6" s="62">
        <v>30</v>
      </c>
      <c r="AA6" s="62"/>
      <c r="AB6" s="62">
        <v>40</v>
      </c>
      <c r="AG6" s="62"/>
      <c r="AH6" s="62">
        <v>60</v>
      </c>
    </row>
    <row r="7" spans="2:38" ht="19.5" customHeight="1" x14ac:dyDescent="0.25">
      <c r="B7" s="43">
        <v>4</v>
      </c>
      <c r="C7" s="55" t="s">
        <v>22</v>
      </c>
      <c r="D7" s="55" t="s">
        <v>23</v>
      </c>
      <c r="E7" s="46" t="s">
        <v>20</v>
      </c>
      <c r="F7" s="46"/>
      <c r="G7" s="49">
        <v>80</v>
      </c>
      <c r="H7" s="48"/>
      <c r="I7" s="49">
        <v>10</v>
      </c>
      <c r="J7" s="46"/>
      <c r="K7" s="50">
        <v>0</v>
      </c>
      <c r="L7" s="51">
        <f t="shared" si="0"/>
        <v>-10</v>
      </c>
      <c r="N7" s="46"/>
      <c r="O7" s="49">
        <v>28</v>
      </c>
      <c r="P7" s="71"/>
      <c r="Q7" s="71"/>
      <c r="R7" s="71"/>
      <c r="S7" s="70"/>
      <c r="T7" s="70"/>
      <c r="U7" s="63"/>
      <c r="V7" s="62">
        <v>30</v>
      </c>
      <c r="AA7" s="62"/>
      <c r="AB7" s="62">
        <v>50</v>
      </c>
      <c r="AG7" s="62"/>
      <c r="AH7" s="62">
        <v>80</v>
      </c>
    </row>
    <row r="8" spans="2:38" ht="30" x14ac:dyDescent="0.25">
      <c r="B8" s="43">
        <v>5</v>
      </c>
      <c r="C8" s="55" t="s">
        <v>24</v>
      </c>
      <c r="D8" s="55" t="s">
        <v>23</v>
      </c>
      <c r="E8" s="46" t="s">
        <v>20</v>
      </c>
      <c r="F8" s="46">
        <v>23016</v>
      </c>
      <c r="G8" s="49">
        <v>100</v>
      </c>
      <c r="H8" s="46">
        <v>23016</v>
      </c>
      <c r="I8" s="49">
        <v>100</v>
      </c>
      <c r="J8" s="48">
        <v>23016</v>
      </c>
      <c r="K8" s="50">
        <v>100</v>
      </c>
      <c r="L8" s="51">
        <f t="shared" si="0"/>
        <v>0</v>
      </c>
      <c r="N8" s="46"/>
      <c r="O8" s="49">
        <v>100</v>
      </c>
      <c r="P8" s="71"/>
      <c r="Q8" s="71"/>
      <c r="R8" s="71"/>
      <c r="S8" s="70"/>
      <c r="T8" s="70"/>
      <c r="U8" s="63"/>
      <c r="V8" s="62">
        <v>100</v>
      </c>
      <c r="X8" s="1">
        <f t="shared" ref="X8:X30" si="1">+(W8/F8)*100</f>
        <v>0</v>
      </c>
      <c r="AA8" s="62"/>
      <c r="AB8" s="62">
        <v>100</v>
      </c>
      <c r="AG8" s="62"/>
      <c r="AH8" s="62">
        <v>100</v>
      </c>
    </row>
    <row r="9" spans="2:38" ht="30" x14ac:dyDescent="0.25">
      <c r="B9" s="43">
        <v>6</v>
      </c>
      <c r="C9" s="56" t="s">
        <v>45</v>
      </c>
      <c r="D9" s="57" t="s">
        <v>25</v>
      </c>
      <c r="E9" s="46" t="s">
        <v>20</v>
      </c>
      <c r="F9" s="46">
        <v>2991</v>
      </c>
      <c r="G9" s="49">
        <v>65</v>
      </c>
      <c r="H9" s="49">
        <f>+($F$9*I9)/100</f>
        <v>448.65</v>
      </c>
      <c r="I9" s="49">
        <v>15</v>
      </c>
      <c r="J9" s="46">
        <v>654</v>
      </c>
      <c r="K9" s="50">
        <v>21.86</v>
      </c>
      <c r="L9" s="51">
        <f t="shared" si="0"/>
        <v>6.8599999999999994</v>
      </c>
      <c r="N9" s="46"/>
      <c r="O9" s="49">
        <v>20</v>
      </c>
      <c r="P9" s="71"/>
      <c r="Q9" s="71"/>
      <c r="R9" s="71"/>
      <c r="S9" s="70"/>
      <c r="T9" s="70"/>
      <c r="U9" s="63">
        <f>+($F$9*V9)/100</f>
        <v>897.3</v>
      </c>
      <c r="V9" s="62">
        <v>30</v>
      </c>
      <c r="X9" s="1">
        <f t="shared" si="1"/>
        <v>0</v>
      </c>
      <c r="AA9" s="63">
        <f>+($F$9*AB9)/100</f>
        <v>1345.95</v>
      </c>
      <c r="AB9" s="62">
        <v>45</v>
      </c>
      <c r="AG9" s="63">
        <f>+($F$9*AH9)/100</f>
        <v>1944.15</v>
      </c>
      <c r="AH9" s="62">
        <v>65</v>
      </c>
    </row>
    <row r="10" spans="2:38" ht="28.9" x14ac:dyDescent="0.3">
      <c r="B10" s="43">
        <v>7</v>
      </c>
      <c r="C10" s="56" t="s">
        <v>46</v>
      </c>
      <c r="D10" s="57" t="s">
        <v>25</v>
      </c>
      <c r="E10" s="46" t="s">
        <v>20</v>
      </c>
      <c r="F10" s="46"/>
      <c r="G10" s="49">
        <v>65</v>
      </c>
      <c r="H10" s="49"/>
      <c r="I10" s="49">
        <v>20</v>
      </c>
      <c r="J10" s="54"/>
      <c r="K10" s="50">
        <v>15.07</v>
      </c>
      <c r="L10" s="51">
        <f t="shared" si="0"/>
        <v>-4.93</v>
      </c>
      <c r="N10" s="46"/>
      <c r="O10" s="49">
        <v>30</v>
      </c>
      <c r="P10" s="71"/>
      <c r="Q10" s="71"/>
      <c r="R10" s="71"/>
      <c r="S10" s="70"/>
      <c r="T10" s="70"/>
      <c r="U10" s="63"/>
      <c r="V10" s="62">
        <v>35</v>
      </c>
      <c r="AA10" s="62"/>
      <c r="AB10" s="62">
        <v>50</v>
      </c>
      <c r="AG10" s="62"/>
      <c r="AH10" s="62">
        <v>65</v>
      </c>
    </row>
    <row r="11" spans="2:38" x14ac:dyDescent="0.25">
      <c r="B11" s="43">
        <v>8</v>
      </c>
      <c r="C11" s="44" t="s">
        <v>26</v>
      </c>
      <c r="D11" s="45" t="s">
        <v>19</v>
      </c>
      <c r="E11" s="46" t="s">
        <v>27</v>
      </c>
      <c r="F11" s="46">
        <v>1100</v>
      </c>
      <c r="G11" s="49">
        <v>50</v>
      </c>
      <c r="H11" s="49">
        <f>+($F$11*I11)/100</f>
        <v>137.5</v>
      </c>
      <c r="I11" s="58">
        <v>12.5</v>
      </c>
      <c r="J11" s="48">
        <v>140</v>
      </c>
      <c r="K11" s="50">
        <f>+(J11/F11)*100</f>
        <v>12.727272727272727</v>
      </c>
      <c r="L11" s="51">
        <f t="shared" si="0"/>
        <v>0.22727272727272663</v>
      </c>
      <c r="N11" s="46"/>
      <c r="O11" s="49">
        <v>20.9</v>
      </c>
      <c r="P11" s="71"/>
      <c r="Q11" s="71"/>
      <c r="R11" s="71"/>
      <c r="S11" s="70"/>
      <c r="T11" s="70"/>
      <c r="U11" s="64">
        <f>+($F$11*V11)/100</f>
        <v>275</v>
      </c>
      <c r="V11" s="62">
        <v>25</v>
      </c>
      <c r="X11" s="1">
        <f t="shared" si="1"/>
        <v>0</v>
      </c>
      <c r="AA11" s="64">
        <f>+($F$11*AB11)/100</f>
        <v>412.5</v>
      </c>
      <c r="AB11" s="67">
        <v>37.5</v>
      </c>
      <c r="AE11" s="9"/>
      <c r="AG11" s="64">
        <f>+($F$11*AH11)/100</f>
        <v>550</v>
      </c>
      <c r="AH11" s="65">
        <v>50</v>
      </c>
    </row>
    <row r="12" spans="2:38" ht="35.450000000000003" customHeight="1" x14ac:dyDescent="0.3">
      <c r="B12" s="43">
        <v>9</v>
      </c>
      <c r="C12" s="52" t="s">
        <v>47</v>
      </c>
      <c r="D12" s="53" t="s">
        <v>21</v>
      </c>
      <c r="E12" s="46" t="s">
        <v>27</v>
      </c>
      <c r="F12" s="46">
        <v>951</v>
      </c>
      <c r="G12" s="49">
        <v>100</v>
      </c>
      <c r="H12" s="49">
        <f>+($F$12*I12)/100</f>
        <v>285.3</v>
      </c>
      <c r="I12" s="49">
        <v>30</v>
      </c>
      <c r="J12" s="48">
        <v>223</v>
      </c>
      <c r="K12" s="50">
        <f>+(J12/F12)*100</f>
        <v>23.449001051524711</v>
      </c>
      <c r="L12" s="51">
        <f t="shared" si="0"/>
        <v>-6.5509989484752893</v>
      </c>
      <c r="N12" s="46"/>
      <c r="O12" s="49">
        <v>50</v>
      </c>
      <c r="P12" s="71"/>
      <c r="Q12" s="71"/>
      <c r="R12" s="71"/>
      <c r="S12" s="70"/>
      <c r="T12" s="70"/>
      <c r="U12" s="64">
        <f>+($F$12*V12)/100</f>
        <v>570.6</v>
      </c>
      <c r="V12" s="62">
        <v>60</v>
      </c>
      <c r="X12" s="1">
        <f t="shared" si="1"/>
        <v>0</v>
      </c>
      <c r="AA12" s="64">
        <f>+($F$12*AB12)/100</f>
        <v>808.35</v>
      </c>
      <c r="AB12" s="65">
        <v>85</v>
      </c>
      <c r="AE12" s="9"/>
      <c r="AG12" s="64">
        <f>+($F$12*AH12)/100</f>
        <v>951</v>
      </c>
      <c r="AH12" s="65">
        <v>100</v>
      </c>
    </row>
    <row r="13" spans="2:38" ht="14.45" x14ac:dyDescent="0.3">
      <c r="B13" s="43">
        <v>10</v>
      </c>
      <c r="C13" s="55" t="s">
        <v>28</v>
      </c>
      <c r="D13" s="55" t="s">
        <v>23</v>
      </c>
      <c r="E13" s="46" t="s">
        <v>27</v>
      </c>
      <c r="F13" s="46">
        <f>50135*0.1</f>
        <v>5013.5</v>
      </c>
      <c r="G13" s="49">
        <v>100</v>
      </c>
      <c r="H13" s="49">
        <f>+($F$13*I13)/100</f>
        <v>1002.7</v>
      </c>
      <c r="I13" s="49">
        <v>20</v>
      </c>
      <c r="J13" s="48">
        <v>669</v>
      </c>
      <c r="K13" s="50">
        <f t="shared" ref="K13:K14" si="2">+(J13/F13)*100</f>
        <v>13.343971277550612</v>
      </c>
      <c r="L13" s="51">
        <f t="shared" si="0"/>
        <v>-6.6560287224493884</v>
      </c>
      <c r="N13" s="37"/>
      <c r="O13" s="38">
        <v>3</v>
      </c>
      <c r="P13" s="71"/>
      <c r="Q13" s="71"/>
      <c r="R13" s="71"/>
      <c r="S13" s="70"/>
      <c r="T13" s="70"/>
      <c r="U13" s="64">
        <f>+($F$13*V13)/100</f>
        <v>2005.4</v>
      </c>
      <c r="V13" s="62">
        <v>40</v>
      </c>
      <c r="X13" s="1">
        <f t="shared" si="1"/>
        <v>0</v>
      </c>
      <c r="AA13" s="64">
        <f>+($F$13*AB13)/100</f>
        <v>4010.8</v>
      </c>
      <c r="AB13" s="65">
        <v>80</v>
      </c>
      <c r="AE13" s="9"/>
      <c r="AG13" s="64">
        <f>+($F$13*AH13)/100</f>
        <v>5013.5</v>
      </c>
      <c r="AH13" s="65">
        <v>100</v>
      </c>
    </row>
    <row r="14" spans="2:38" ht="14.45" x14ac:dyDescent="0.3">
      <c r="B14" s="43">
        <v>11</v>
      </c>
      <c r="C14" s="55" t="s">
        <v>29</v>
      </c>
      <c r="D14" s="55" t="s">
        <v>23</v>
      </c>
      <c r="E14" s="46" t="s">
        <v>27</v>
      </c>
      <c r="F14" s="59">
        <v>151943</v>
      </c>
      <c r="G14" s="49">
        <v>100</v>
      </c>
      <c r="H14" s="49">
        <v>39938</v>
      </c>
      <c r="I14" s="49">
        <f>+(H14/$F$14)*100</f>
        <v>26.28485682130799</v>
      </c>
      <c r="J14" s="48">
        <v>57246</v>
      </c>
      <c r="K14" s="50">
        <f t="shared" si="2"/>
        <v>37.675970594235999</v>
      </c>
      <c r="L14" s="51">
        <f t="shared" si="0"/>
        <v>11.391113772928009</v>
      </c>
      <c r="N14" s="46">
        <v>72932</v>
      </c>
      <c r="O14" s="47"/>
      <c r="P14" s="71"/>
      <c r="Q14" s="71"/>
      <c r="R14" s="71"/>
      <c r="S14" s="70"/>
      <c r="T14" s="70"/>
      <c r="U14" s="62">
        <v>85943</v>
      </c>
      <c r="V14" s="64">
        <f>+(U14/$F$14)*100</f>
        <v>56.562658365308039</v>
      </c>
      <c r="X14" s="1">
        <f t="shared" si="1"/>
        <v>0</v>
      </c>
      <c r="AA14" s="62">
        <v>115961</v>
      </c>
      <c r="AB14" s="64">
        <f>+(AA14/$F$14)*100</f>
        <v>76.318751110613846</v>
      </c>
      <c r="AE14" s="9"/>
      <c r="AG14" s="62">
        <v>151943</v>
      </c>
      <c r="AH14" s="64">
        <f>+(AG14/$F$14)*100</f>
        <v>100</v>
      </c>
    </row>
    <row r="15" spans="2:38" ht="36.75" customHeight="1" x14ac:dyDescent="0.25">
      <c r="B15" s="43">
        <v>12</v>
      </c>
      <c r="C15" s="56" t="s">
        <v>30</v>
      </c>
      <c r="D15" s="57" t="s">
        <v>25</v>
      </c>
      <c r="E15" s="46" t="s">
        <v>27</v>
      </c>
      <c r="F15" s="46">
        <v>145</v>
      </c>
      <c r="G15" s="49">
        <v>40</v>
      </c>
      <c r="H15" s="49" t="s">
        <v>31</v>
      </c>
      <c r="I15" s="49">
        <v>0</v>
      </c>
      <c r="J15" s="48">
        <v>33</v>
      </c>
      <c r="K15" s="50">
        <f>+(J15/F15)*100</f>
        <v>22.758620689655174</v>
      </c>
      <c r="L15" s="51">
        <f t="shared" si="0"/>
        <v>22.758620689655174</v>
      </c>
      <c r="N15" s="46"/>
      <c r="O15" s="49">
        <v>40</v>
      </c>
      <c r="P15" s="71"/>
      <c r="Q15" s="71"/>
      <c r="R15" s="71"/>
      <c r="S15" s="70"/>
      <c r="T15" s="70"/>
      <c r="U15" s="64">
        <f>+($F$15*V15)/100</f>
        <v>58</v>
      </c>
      <c r="V15" s="62">
        <v>40</v>
      </c>
      <c r="X15" s="1">
        <f t="shared" si="1"/>
        <v>0</v>
      </c>
      <c r="AA15" s="62" t="s">
        <v>31</v>
      </c>
      <c r="AB15" s="65"/>
      <c r="AE15" s="9"/>
      <c r="AG15" s="64">
        <f>+($F$15*AH15)/100</f>
        <v>58</v>
      </c>
      <c r="AH15" s="62">
        <v>40</v>
      </c>
    </row>
    <row r="16" spans="2:38" ht="14.45" x14ac:dyDescent="0.3">
      <c r="B16" s="43">
        <v>13</v>
      </c>
      <c r="C16" s="57" t="s">
        <v>32</v>
      </c>
      <c r="D16" s="57" t="s">
        <v>25</v>
      </c>
      <c r="E16" s="46" t="s">
        <v>27</v>
      </c>
      <c r="F16" s="46"/>
      <c r="G16" s="49">
        <v>54</v>
      </c>
      <c r="H16" s="49"/>
      <c r="I16" s="49">
        <v>15</v>
      </c>
      <c r="J16" s="48"/>
      <c r="K16" s="50">
        <v>60</v>
      </c>
      <c r="L16" s="51">
        <f t="shared" si="0"/>
        <v>45</v>
      </c>
      <c r="N16" s="46"/>
      <c r="O16" s="49">
        <v>37</v>
      </c>
      <c r="P16" s="71"/>
      <c r="Q16" s="71"/>
      <c r="R16" s="71"/>
      <c r="S16" s="70"/>
      <c r="T16" s="70"/>
      <c r="U16" s="62"/>
      <c r="V16" s="62">
        <v>25</v>
      </c>
      <c r="AA16" s="62"/>
      <c r="AB16" s="65">
        <v>30</v>
      </c>
      <c r="AE16" s="9"/>
      <c r="AG16" s="62"/>
      <c r="AH16" s="65">
        <v>54</v>
      </c>
    </row>
    <row r="17" spans="2:34" ht="21.2" customHeight="1" x14ac:dyDescent="0.3">
      <c r="B17" s="43">
        <v>14</v>
      </c>
      <c r="C17" s="56" t="s">
        <v>48</v>
      </c>
      <c r="D17" s="57" t="s">
        <v>25</v>
      </c>
      <c r="E17" s="46" t="s">
        <v>27</v>
      </c>
      <c r="F17" s="46"/>
      <c r="G17" s="49">
        <v>78</v>
      </c>
      <c r="H17" s="48"/>
      <c r="I17" s="49">
        <v>35</v>
      </c>
      <c r="J17" s="48"/>
      <c r="K17" s="50">
        <v>40</v>
      </c>
      <c r="L17" s="51">
        <f t="shared" si="0"/>
        <v>5</v>
      </c>
      <c r="N17" s="46"/>
      <c r="O17" s="49">
        <v>45</v>
      </c>
      <c r="P17" s="71"/>
      <c r="Q17" s="71"/>
      <c r="R17" s="71"/>
      <c r="S17" s="70"/>
      <c r="T17" s="70"/>
      <c r="U17" s="62"/>
      <c r="V17" s="62">
        <v>50</v>
      </c>
      <c r="AA17" s="62"/>
      <c r="AB17" s="65">
        <v>65</v>
      </c>
      <c r="AE17" s="9"/>
      <c r="AG17" s="62"/>
      <c r="AH17" s="65">
        <v>78</v>
      </c>
    </row>
    <row r="18" spans="2:34" ht="30" x14ac:dyDescent="0.25">
      <c r="B18" s="43">
        <v>15</v>
      </c>
      <c r="C18" s="56" t="s">
        <v>55</v>
      </c>
      <c r="D18" s="57" t="s">
        <v>25</v>
      </c>
      <c r="E18" s="46" t="s">
        <v>27</v>
      </c>
      <c r="F18" s="46"/>
      <c r="G18" s="49">
        <v>70</v>
      </c>
      <c r="H18" s="48"/>
      <c r="I18" s="49">
        <v>25</v>
      </c>
      <c r="J18" s="54"/>
      <c r="K18" s="50">
        <v>36.869999999999997</v>
      </c>
      <c r="L18" s="51">
        <f t="shared" si="0"/>
        <v>11.869999999999997</v>
      </c>
      <c r="N18" s="46"/>
      <c r="O18" s="49">
        <v>40</v>
      </c>
      <c r="P18" s="71"/>
      <c r="Q18" s="71"/>
      <c r="R18" s="71"/>
      <c r="S18" s="70"/>
      <c r="T18" s="70"/>
      <c r="U18" s="62"/>
      <c r="V18" s="62">
        <v>45</v>
      </c>
      <c r="AA18" s="62"/>
      <c r="AB18" s="65">
        <v>55</v>
      </c>
      <c r="AE18" s="9"/>
      <c r="AG18" s="62"/>
      <c r="AH18" s="65">
        <v>70</v>
      </c>
    </row>
    <row r="19" spans="2:34" ht="14.45" x14ac:dyDescent="0.3">
      <c r="B19" s="43">
        <v>16</v>
      </c>
      <c r="C19" s="45" t="s">
        <v>33</v>
      </c>
      <c r="D19" s="45" t="s">
        <v>19</v>
      </c>
      <c r="E19" s="46" t="s">
        <v>34</v>
      </c>
      <c r="F19" s="46">
        <v>1300</v>
      </c>
      <c r="G19" s="49">
        <v>100</v>
      </c>
      <c r="H19" s="49">
        <f>+($F$19*I19)/100</f>
        <v>325</v>
      </c>
      <c r="I19" s="49">
        <f>+G19/4</f>
        <v>25</v>
      </c>
      <c r="J19" s="46">
        <v>263</v>
      </c>
      <c r="K19" s="50">
        <f>+(J19/F19)*100</f>
        <v>20.23076923076923</v>
      </c>
      <c r="L19" s="51">
        <f t="shared" si="0"/>
        <v>-4.7692307692307701</v>
      </c>
      <c r="N19" s="46">
        <v>520</v>
      </c>
      <c r="O19" s="49"/>
      <c r="P19" s="71"/>
      <c r="Q19" s="71"/>
      <c r="R19" s="71"/>
      <c r="S19" s="70"/>
      <c r="T19" s="70"/>
      <c r="U19" s="64">
        <v>650</v>
      </c>
      <c r="V19" s="62">
        <f>+(U19/$F$19)*100</f>
        <v>50</v>
      </c>
      <c r="X19" s="1">
        <f t="shared" si="1"/>
        <v>0</v>
      </c>
      <c r="AA19" s="62">
        <v>975</v>
      </c>
      <c r="AB19" s="62">
        <f>+(AA19/$F$19)*100</f>
        <v>75</v>
      </c>
      <c r="AG19" s="62">
        <v>1300</v>
      </c>
      <c r="AH19" s="62">
        <f>+(AG19/$F$19)*100</f>
        <v>100</v>
      </c>
    </row>
    <row r="20" spans="2:34" ht="14.45" x14ac:dyDescent="0.3">
      <c r="B20" s="43">
        <v>17</v>
      </c>
      <c r="C20" s="45" t="s">
        <v>35</v>
      </c>
      <c r="D20" s="45" t="s">
        <v>19</v>
      </c>
      <c r="E20" s="46" t="s">
        <v>34</v>
      </c>
      <c r="F20" s="46">
        <v>1300</v>
      </c>
      <c r="G20" s="49">
        <v>100</v>
      </c>
      <c r="H20" s="49">
        <f>+($F$19*I20)/100</f>
        <v>325</v>
      </c>
      <c r="I20" s="49">
        <f t="shared" ref="I20:I21" si="3">+G20/4</f>
        <v>25</v>
      </c>
      <c r="J20" s="46">
        <v>293</v>
      </c>
      <c r="K20" s="50">
        <f t="shared" ref="K20:K26" si="4">+(J20/F20)*100</f>
        <v>22.538461538461537</v>
      </c>
      <c r="L20" s="51">
        <f t="shared" si="0"/>
        <v>-2.4615384615384635</v>
      </c>
      <c r="N20" s="46">
        <v>520</v>
      </c>
      <c r="O20" s="49"/>
      <c r="P20" s="71"/>
      <c r="Q20" s="71"/>
      <c r="R20" s="71"/>
      <c r="S20" s="70"/>
      <c r="T20" s="70"/>
      <c r="U20" s="62">
        <v>650</v>
      </c>
      <c r="V20" s="62">
        <f>+(U20/$F$20)*100</f>
        <v>50</v>
      </c>
      <c r="X20" s="1">
        <f t="shared" si="1"/>
        <v>0</v>
      </c>
      <c r="AA20" s="62">
        <v>975</v>
      </c>
      <c r="AB20" s="62">
        <f>+(AA20/$F$20)*100</f>
        <v>75</v>
      </c>
      <c r="AG20" s="62">
        <v>1300</v>
      </c>
      <c r="AH20" s="62">
        <f>+(AG20/$F$20)*100</f>
        <v>100</v>
      </c>
    </row>
    <row r="21" spans="2:34" ht="14.45" x14ac:dyDescent="0.3">
      <c r="B21" s="43">
        <v>18</v>
      </c>
      <c r="C21" s="45" t="s">
        <v>36</v>
      </c>
      <c r="D21" s="45" t="s">
        <v>19</v>
      </c>
      <c r="E21" s="46" t="s">
        <v>34</v>
      </c>
      <c r="F21" s="46">
        <v>85</v>
      </c>
      <c r="G21" s="49">
        <v>100</v>
      </c>
      <c r="H21" s="49">
        <f t="shared" ref="H21" si="5">+F21/4</f>
        <v>21.25</v>
      </c>
      <c r="I21" s="49">
        <f t="shared" si="3"/>
        <v>25</v>
      </c>
      <c r="J21" s="46">
        <v>11</v>
      </c>
      <c r="K21" s="50">
        <f t="shared" si="4"/>
        <v>12.941176470588237</v>
      </c>
      <c r="L21" s="51">
        <f t="shared" si="0"/>
        <v>-12.058823529411763</v>
      </c>
      <c r="N21" s="46">
        <v>35</v>
      </c>
      <c r="O21" s="49"/>
      <c r="P21" s="71"/>
      <c r="Q21" s="71"/>
      <c r="R21" s="71"/>
      <c r="S21" s="70"/>
      <c r="T21" s="70"/>
      <c r="U21" s="62">
        <v>42</v>
      </c>
      <c r="V21" s="65">
        <f>+(U21/$F$21)*100</f>
        <v>49.411764705882355</v>
      </c>
      <c r="X21" s="1">
        <f t="shared" si="1"/>
        <v>0</v>
      </c>
      <c r="AA21" s="62">
        <v>54</v>
      </c>
      <c r="AB21" s="65">
        <f>+(AA21/$F$21)*100</f>
        <v>63.529411764705877</v>
      </c>
      <c r="AG21" s="62">
        <v>85</v>
      </c>
      <c r="AH21" s="65">
        <f>+(AG21/$F$21)*100</f>
        <v>100</v>
      </c>
    </row>
    <row r="22" spans="2:34" x14ac:dyDescent="0.25">
      <c r="B22" s="43">
        <v>19</v>
      </c>
      <c r="C22" s="52" t="s">
        <v>56</v>
      </c>
      <c r="D22" s="53" t="s">
        <v>21</v>
      </c>
      <c r="E22" s="46" t="s">
        <v>34</v>
      </c>
      <c r="F22" s="46">
        <v>705</v>
      </c>
      <c r="G22" s="49">
        <v>100</v>
      </c>
      <c r="H22" s="49">
        <v>140</v>
      </c>
      <c r="I22" s="49">
        <f>+(H22/$F$22)*100</f>
        <v>19.858156028368796</v>
      </c>
      <c r="J22" s="46">
        <v>135</v>
      </c>
      <c r="K22" s="50">
        <f t="shared" si="4"/>
        <v>19.148936170212767</v>
      </c>
      <c r="L22" s="51">
        <f t="shared" si="0"/>
        <v>-0.70921985815602895</v>
      </c>
      <c r="N22" s="37">
        <v>315</v>
      </c>
      <c r="O22" s="38"/>
      <c r="P22" s="71"/>
      <c r="Q22" s="71"/>
      <c r="R22" s="71"/>
      <c r="S22" s="70"/>
      <c r="T22" s="70"/>
      <c r="U22" s="62">
        <v>391</v>
      </c>
      <c r="V22" s="64">
        <f>+(U22/$F$22)*100</f>
        <v>55.460992907801419</v>
      </c>
      <c r="X22" s="1">
        <f t="shared" si="1"/>
        <v>0</v>
      </c>
      <c r="AA22" s="62">
        <v>591</v>
      </c>
      <c r="AB22" s="64">
        <f>+(AA22/$F$22)*100</f>
        <v>83.829787234042556</v>
      </c>
      <c r="AG22" s="62">
        <v>705</v>
      </c>
      <c r="AH22" s="64">
        <f>+(AG22/$F$22)*100</f>
        <v>100</v>
      </c>
    </row>
    <row r="23" spans="2:34" ht="14.45" x14ac:dyDescent="0.3">
      <c r="B23" s="43">
        <v>20</v>
      </c>
      <c r="C23" s="52" t="s">
        <v>57</v>
      </c>
      <c r="D23" s="53" t="s">
        <v>21</v>
      </c>
      <c r="E23" s="46" t="s">
        <v>34</v>
      </c>
      <c r="F23" s="46">
        <v>7966</v>
      </c>
      <c r="G23" s="49">
        <v>100</v>
      </c>
      <c r="H23" s="49">
        <v>1258</v>
      </c>
      <c r="I23" s="49">
        <f>+(H23/$F$23)*100</f>
        <v>15.792116495104192</v>
      </c>
      <c r="J23" s="46">
        <v>2269</v>
      </c>
      <c r="K23" s="50">
        <f t="shared" si="4"/>
        <v>28.483555109214159</v>
      </c>
      <c r="L23" s="51">
        <f t="shared" si="0"/>
        <v>12.691438614109966</v>
      </c>
      <c r="N23" s="46">
        <v>3013</v>
      </c>
      <c r="O23" s="47"/>
      <c r="P23" s="71"/>
      <c r="Q23" s="71"/>
      <c r="R23" s="71"/>
      <c r="S23" s="70"/>
      <c r="T23" s="70"/>
      <c r="U23" s="62">
        <v>3879</v>
      </c>
      <c r="V23" s="64">
        <f>+(U23/$F$23)*100</f>
        <v>48.694451418528743</v>
      </c>
      <c r="X23" s="1">
        <f t="shared" si="1"/>
        <v>0</v>
      </c>
      <c r="AA23" s="62">
        <v>6311</v>
      </c>
      <c r="AB23" s="64">
        <f>+(AA23/$F$23)*100</f>
        <v>79.224202862164191</v>
      </c>
      <c r="AG23" s="62">
        <v>7966</v>
      </c>
      <c r="AH23" s="64">
        <f>+(AG23/$F$23)*100</f>
        <v>100</v>
      </c>
    </row>
    <row r="24" spans="2:34" ht="20.25" customHeight="1" x14ac:dyDescent="0.3">
      <c r="B24" s="43">
        <v>21</v>
      </c>
      <c r="C24" s="52" t="s">
        <v>58</v>
      </c>
      <c r="D24" s="53" t="s">
        <v>21</v>
      </c>
      <c r="E24" s="46" t="s">
        <v>34</v>
      </c>
      <c r="F24" s="46">
        <v>2574</v>
      </c>
      <c r="G24" s="49">
        <v>100</v>
      </c>
      <c r="H24" s="49">
        <v>546</v>
      </c>
      <c r="I24" s="49">
        <f>+(H24/$F$24)*100</f>
        <v>21.212121212121211</v>
      </c>
      <c r="J24" s="46">
        <v>1725</v>
      </c>
      <c r="K24" s="50">
        <f t="shared" si="4"/>
        <v>67.016317016317018</v>
      </c>
      <c r="L24" s="51">
        <f t="shared" si="0"/>
        <v>45.804195804195807</v>
      </c>
      <c r="N24" s="46">
        <v>1039</v>
      </c>
      <c r="O24" s="49"/>
      <c r="P24" s="71"/>
      <c r="Q24" s="71"/>
      <c r="R24" s="71"/>
      <c r="S24" s="70"/>
      <c r="T24" s="70"/>
      <c r="U24" s="62">
        <v>1285</v>
      </c>
      <c r="V24" s="64">
        <f>+(U24/$F$24)*100</f>
        <v>49.922299922299921</v>
      </c>
      <c r="X24" s="1">
        <f t="shared" si="1"/>
        <v>0</v>
      </c>
      <c r="AA24" s="62">
        <v>1999</v>
      </c>
      <c r="AB24" s="64">
        <f>+(AA24/$F$24)*100</f>
        <v>77.661227661227656</v>
      </c>
      <c r="AG24" s="62">
        <v>2574</v>
      </c>
      <c r="AH24" s="64">
        <f>+(AG24/$F$24)*100</f>
        <v>100</v>
      </c>
    </row>
    <row r="25" spans="2:34" ht="14.45" x14ac:dyDescent="0.3">
      <c r="B25" s="43">
        <v>22</v>
      </c>
      <c r="C25" s="52" t="s">
        <v>59</v>
      </c>
      <c r="D25" s="53" t="s">
        <v>21</v>
      </c>
      <c r="E25" s="46" t="s">
        <v>34</v>
      </c>
      <c r="F25" s="46">
        <v>1405</v>
      </c>
      <c r="G25" s="49">
        <v>100</v>
      </c>
      <c r="H25" s="49">
        <f>+($F$25*I25)/100</f>
        <v>252.9</v>
      </c>
      <c r="I25" s="49">
        <v>18</v>
      </c>
      <c r="J25" s="46">
        <v>217</v>
      </c>
      <c r="K25" s="50">
        <f t="shared" si="4"/>
        <v>15.444839857651246</v>
      </c>
      <c r="L25" s="51">
        <f t="shared" si="0"/>
        <v>-2.555160142348754</v>
      </c>
      <c r="N25" s="46"/>
      <c r="O25" s="49">
        <v>18</v>
      </c>
      <c r="P25" s="71"/>
      <c r="Q25" s="71"/>
      <c r="R25" s="71"/>
      <c r="S25" s="70"/>
      <c r="T25" s="70"/>
      <c r="U25" s="64">
        <f>+($F$25*V25)/100</f>
        <v>688.45</v>
      </c>
      <c r="V25" s="62">
        <v>49</v>
      </c>
      <c r="X25" s="1">
        <f t="shared" si="1"/>
        <v>0</v>
      </c>
      <c r="AA25" s="64">
        <f>+($F$25*AB25)/100</f>
        <v>1095.9000000000001</v>
      </c>
      <c r="AB25" s="62">
        <v>78</v>
      </c>
      <c r="AG25" s="64">
        <f>+($F$25*AH25)/100</f>
        <v>1405</v>
      </c>
      <c r="AH25" s="62">
        <v>100</v>
      </c>
    </row>
    <row r="26" spans="2:34" ht="30" x14ac:dyDescent="0.25">
      <c r="B26" s="43">
        <v>23</v>
      </c>
      <c r="C26" s="55" t="s">
        <v>60</v>
      </c>
      <c r="D26" s="55" t="s">
        <v>23</v>
      </c>
      <c r="E26" s="46" t="s">
        <v>34</v>
      </c>
      <c r="F26" s="46">
        <v>5766</v>
      </c>
      <c r="G26" s="49">
        <v>100</v>
      </c>
      <c r="H26" s="49">
        <f>+($F$26*I26)/100</f>
        <v>1210.8599999999999</v>
      </c>
      <c r="I26" s="49">
        <v>21</v>
      </c>
      <c r="J26" s="46">
        <v>1129</v>
      </c>
      <c r="K26" s="50">
        <f t="shared" si="4"/>
        <v>19.580298300381546</v>
      </c>
      <c r="L26" s="51">
        <f t="shared" si="0"/>
        <v>-1.4197016996184537</v>
      </c>
      <c r="N26" s="46"/>
      <c r="O26" s="49">
        <v>21</v>
      </c>
      <c r="P26" s="71"/>
      <c r="Q26" s="71"/>
      <c r="R26" s="71"/>
      <c r="S26" s="70"/>
      <c r="T26" s="70"/>
      <c r="U26" s="64">
        <f>+($F$26*V26)/100</f>
        <v>3113.64</v>
      </c>
      <c r="V26" s="62">
        <v>54</v>
      </c>
      <c r="X26" s="1">
        <f t="shared" si="1"/>
        <v>0</v>
      </c>
      <c r="AA26" s="64">
        <f>+($F$26*AB26)/100</f>
        <v>4843.4399999999996</v>
      </c>
      <c r="AB26" s="62">
        <v>84</v>
      </c>
      <c r="AG26" s="64">
        <f>+($F$26*AH26)/100</f>
        <v>5766</v>
      </c>
      <c r="AH26" s="62">
        <v>100</v>
      </c>
    </row>
    <row r="27" spans="2:34" ht="30" x14ac:dyDescent="0.25">
      <c r="B27" s="43">
        <v>24</v>
      </c>
      <c r="C27" s="55" t="s">
        <v>61</v>
      </c>
      <c r="D27" s="55" t="s">
        <v>23</v>
      </c>
      <c r="E27" s="46" t="s">
        <v>34</v>
      </c>
      <c r="F27" s="46"/>
      <c r="G27" s="49">
        <v>10</v>
      </c>
      <c r="H27" s="48"/>
      <c r="I27" s="49">
        <v>10</v>
      </c>
      <c r="J27" s="50"/>
      <c r="K27" s="50">
        <v>56.8</v>
      </c>
      <c r="L27" s="51">
        <f t="shared" si="0"/>
        <v>46.8</v>
      </c>
      <c r="N27" s="46"/>
      <c r="O27" s="49">
        <v>7</v>
      </c>
      <c r="P27" s="71"/>
      <c r="Q27" s="71"/>
      <c r="R27" s="71"/>
      <c r="S27" s="70"/>
      <c r="T27" s="70"/>
      <c r="U27" s="62"/>
      <c r="V27" s="62">
        <v>10</v>
      </c>
      <c r="AA27" s="62"/>
      <c r="AB27" s="62">
        <v>10</v>
      </c>
      <c r="AG27" s="62"/>
      <c r="AH27" s="62">
        <v>10</v>
      </c>
    </row>
    <row r="28" spans="2:34" ht="30" x14ac:dyDescent="0.25">
      <c r="B28" s="43">
        <v>25</v>
      </c>
      <c r="C28" s="55" t="s">
        <v>62</v>
      </c>
      <c r="D28" s="55" t="s">
        <v>23</v>
      </c>
      <c r="E28" s="46" t="s">
        <v>34</v>
      </c>
      <c r="F28" s="46"/>
      <c r="G28" s="49">
        <v>10</v>
      </c>
      <c r="H28" s="48"/>
      <c r="I28" s="49">
        <v>10</v>
      </c>
      <c r="J28" s="50"/>
      <c r="K28" s="50">
        <v>-6</v>
      </c>
      <c r="L28" s="51">
        <f t="shared" si="0"/>
        <v>-16</v>
      </c>
      <c r="N28" s="46"/>
      <c r="O28" s="49">
        <v>10</v>
      </c>
      <c r="P28" s="71"/>
      <c r="Q28" s="71"/>
      <c r="R28" s="71"/>
      <c r="S28" s="70"/>
      <c r="T28" s="70"/>
      <c r="U28" s="62"/>
      <c r="V28" s="62">
        <v>10</v>
      </c>
      <c r="AA28" s="62"/>
      <c r="AB28" s="62">
        <v>10</v>
      </c>
      <c r="AG28" s="62"/>
      <c r="AH28" s="62">
        <v>10</v>
      </c>
    </row>
    <row r="29" spans="2:34" ht="30" x14ac:dyDescent="0.25">
      <c r="B29" s="43">
        <v>26</v>
      </c>
      <c r="C29" s="55" t="s">
        <v>63</v>
      </c>
      <c r="D29" s="55" t="s">
        <v>23</v>
      </c>
      <c r="E29" s="46" t="s">
        <v>34</v>
      </c>
      <c r="F29" s="46"/>
      <c r="G29" s="49">
        <v>7</v>
      </c>
      <c r="H29" s="48"/>
      <c r="I29" s="49">
        <v>7</v>
      </c>
      <c r="J29" s="50"/>
      <c r="K29" s="50">
        <v>103</v>
      </c>
      <c r="L29" s="51">
        <f t="shared" si="0"/>
        <v>96</v>
      </c>
      <c r="N29" s="46"/>
      <c r="O29" s="49">
        <v>10</v>
      </c>
      <c r="P29" s="71"/>
      <c r="Q29" s="71"/>
      <c r="R29" s="71"/>
      <c r="S29" s="70"/>
      <c r="T29" s="70"/>
      <c r="U29" s="62"/>
      <c r="V29" s="62">
        <v>7</v>
      </c>
      <c r="AA29" s="62"/>
      <c r="AB29" s="62">
        <v>7</v>
      </c>
      <c r="AG29" s="62"/>
      <c r="AH29" s="62">
        <v>7</v>
      </c>
    </row>
    <row r="30" spans="2:34" ht="45" x14ac:dyDescent="0.25">
      <c r="B30" s="43">
        <v>27</v>
      </c>
      <c r="C30" s="57" t="s">
        <v>37</v>
      </c>
      <c r="D30" s="57" t="s">
        <v>25</v>
      </c>
      <c r="E30" s="46" t="s">
        <v>34</v>
      </c>
      <c r="F30" s="46">
        <v>337</v>
      </c>
      <c r="G30" s="49">
        <v>80</v>
      </c>
      <c r="H30" s="48">
        <f>+F30/4</f>
        <v>84.25</v>
      </c>
      <c r="I30" s="49">
        <v>50</v>
      </c>
      <c r="J30" s="50">
        <v>51</v>
      </c>
      <c r="K30" s="50">
        <f>+(J30/F30)*100</f>
        <v>15.133531157270031</v>
      </c>
      <c r="L30" s="51">
        <f t="shared" si="0"/>
        <v>-34.866468842729972</v>
      </c>
      <c r="N30" s="46"/>
      <c r="O30" s="49">
        <v>50</v>
      </c>
      <c r="P30" s="71"/>
      <c r="Q30" s="71"/>
      <c r="R30" s="71"/>
      <c r="S30" s="70"/>
      <c r="T30" s="70"/>
      <c r="U30" s="62"/>
      <c r="V30" s="62">
        <v>60</v>
      </c>
      <c r="X30" s="1">
        <f t="shared" si="1"/>
        <v>0</v>
      </c>
      <c r="AA30" s="62"/>
      <c r="AB30" s="62">
        <v>70</v>
      </c>
      <c r="AG30" s="62"/>
      <c r="AH30" s="62">
        <v>80</v>
      </c>
    </row>
    <row r="31" spans="2:34" ht="28.9" x14ac:dyDescent="0.3">
      <c r="B31" s="43">
        <v>28</v>
      </c>
      <c r="C31" s="56" t="s">
        <v>64</v>
      </c>
      <c r="D31" s="57" t="s">
        <v>25</v>
      </c>
      <c r="E31" s="46" t="s">
        <v>34</v>
      </c>
      <c r="F31" s="46"/>
      <c r="G31" s="49">
        <v>90</v>
      </c>
      <c r="H31" s="48"/>
      <c r="I31" s="49">
        <v>10</v>
      </c>
      <c r="J31" s="50"/>
      <c r="K31" s="50">
        <v>10</v>
      </c>
      <c r="L31" s="51">
        <f t="shared" si="0"/>
        <v>0</v>
      </c>
      <c r="N31" s="37"/>
      <c r="O31" s="38">
        <v>10</v>
      </c>
      <c r="P31" s="71"/>
      <c r="Q31" s="71"/>
      <c r="R31" s="71"/>
      <c r="S31" s="70"/>
      <c r="T31" s="70"/>
      <c r="U31" s="62"/>
      <c r="V31" s="62">
        <v>30</v>
      </c>
      <c r="AA31" s="62"/>
      <c r="AB31" s="62">
        <v>60</v>
      </c>
      <c r="AG31" s="62"/>
      <c r="AH31" s="62">
        <v>90</v>
      </c>
    </row>
    <row r="32" spans="2:34" ht="45" x14ac:dyDescent="0.25">
      <c r="B32" s="43">
        <v>29</v>
      </c>
      <c r="C32" s="56" t="s">
        <v>65</v>
      </c>
      <c r="D32" s="57" t="s">
        <v>25</v>
      </c>
      <c r="E32" s="46" t="s">
        <v>34</v>
      </c>
      <c r="F32" s="46"/>
      <c r="G32" s="49">
        <v>85</v>
      </c>
      <c r="H32" s="48"/>
      <c r="I32" s="49">
        <v>40</v>
      </c>
      <c r="J32" s="50"/>
      <c r="K32" s="50">
        <v>0</v>
      </c>
      <c r="L32" s="51">
        <f t="shared" si="0"/>
        <v>-40</v>
      </c>
      <c r="N32" s="46"/>
      <c r="O32" s="47">
        <v>40</v>
      </c>
      <c r="P32" s="71"/>
      <c r="Q32" s="71"/>
      <c r="R32" s="71"/>
      <c r="S32" s="70"/>
      <c r="T32" s="70"/>
      <c r="U32" s="62"/>
      <c r="V32" s="62">
        <v>55</v>
      </c>
      <c r="AA32" s="62"/>
      <c r="AB32" s="62">
        <v>70</v>
      </c>
      <c r="AG32" s="62"/>
      <c r="AH32" s="62">
        <v>85</v>
      </c>
    </row>
    <row r="33" spans="2:34" ht="30" x14ac:dyDescent="0.25">
      <c r="B33" s="43">
        <v>30</v>
      </c>
      <c r="C33" s="56" t="s">
        <v>66</v>
      </c>
      <c r="D33" s="57" t="s">
        <v>25</v>
      </c>
      <c r="E33" s="46" t="s">
        <v>34</v>
      </c>
      <c r="F33" s="46"/>
      <c r="G33" s="49">
        <v>75</v>
      </c>
      <c r="H33" s="48"/>
      <c r="I33" s="49">
        <v>30</v>
      </c>
      <c r="J33" s="50"/>
      <c r="K33" s="50">
        <v>30</v>
      </c>
      <c r="L33" s="51">
        <f t="shared" si="0"/>
        <v>0</v>
      </c>
      <c r="N33" s="46"/>
      <c r="O33" s="49">
        <v>30</v>
      </c>
      <c r="P33" s="71"/>
      <c r="Q33" s="71"/>
      <c r="R33" s="71"/>
      <c r="S33" s="70"/>
      <c r="T33" s="70"/>
      <c r="U33" s="62"/>
      <c r="V33" s="62">
        <v>45</v>
      </c>
      <c r="AA33" s="62"/>
      <c r="AB33" s="62">
        <v>60</v>
      </c>
      <c r="AG33" s="62"/>
      <c r="AH33" s="62">
        <v>75</v>
      </c>
    </row>
    <row r="34" spans="2:34" ht="14.45" x14ac:dyDescent="0.3">
      <c r="B34" s="10"/>
      <c r="C34" s="11"/>
      <c r="D34" s="11"/>
      <c r="E34" s="12"/>
      <c r="F34" s="12"/>
      <c r="G34" s="13"/>
      <c r="H34" s="14"/>
      <c r="I34" s="13"/>
      <c r="J34" s="15"/>
      <c r="K34" s="15"/>
      <c r="L34" s="16"/>
    </row>
    <row r="35" spans="2:34" x14ac:dyDescent="0.25">
      <c r="B35" s="72"/>
      <c r="C35" s="73" t="s">
        <v>38</v>
      </c>
      <c r="D35" s="18"/>
      <c r="E35" s="19"/>
      <c r="F35" s="18"/>
      <c r="G35" s="18"/>
      <c r="H35" s="20"/>
      <c r="I35" s="20"/>
      <c r="J35" s="21"/>
      <c r="K35" s="17"/>
      <c r="L35" s="21"/>
    </row>
    <row r="36" spans="2:34" ht="14.45" x14ac:dyDescent="0.3">
      <c r="B36" s="74"/>
      <c r="C36" s="73" t="s">
        <v>39</v>
      </c>
      <c r="D36" s="20"/>
      <c r="E36" s="20"/>
      <c r="F36" s="20"/>
      <c r="G36" s="20"/>
      <c r="H36" s="22"/>
      <c r="I36" s="20"/>
      <c r="J36" s="21"/>
      <c r="K36" s="17"/>
      <c r="L36" s="21"/>
    </row>
    <row r="37" spans="2:34" ht="14.45" x14ac:dyDescent="0.3">
      <c r="B37" s="75"/>
      <c r="C37" s="73" t="s">
        <v>40</v>
      </c>
      <c r="D37" s="20"/>
      <c r="E37" s="20"/>
      <c r="F37" s="20"/>
      <c r="G37" s="20"/>
      <c r="H37" s="22"/>
      <c r="I37" s="20"/>
      <c r="J37" s="21"/>
      <c r="K37" s="17"/>
      <c r="L37" s="21"/>
    </row>
    <row r="38" spans="2:34" x14ac:dyDescent="0.25">
      <c r="B38" s="76"/>
      <c r="C38" s="73" t="s">
        <v>41</v>
      </c>
      <c r="D38" s="20"/>
      <c r="E38" s="20"/>
      <c r="F38" s="20"/>
      <c r="G38" s="20"/>
      <c r="H38" s="22"/>
      <c r="I38" s="20"/>
      <c r="J38" s="21"/>
      <c r="K38" s="17"/>
      <c r="L38" s="21"/>
    </row>
    <row r="39" spans="2:34" ht="14.45" x14ac:dyDescent="0.3">
      <c r="B39" s="23"/>
      <c r="C39" s="24"/>
      <c r="D39" s="20"/>
      <c r="E39" s="20"/>
      <c r="F39" s="20"/>
      <c r="G39" s="20"/>
      <c r="H39" s="22"/>
      <c r="I39" s="20"/>
    </row>
    <row r="40" spans="2:34" x14ac:dyDescent="0.25">
      <c r="B40" s="23"/>
      <c r="C40" s="24"/>
      <c r="D40" s="20"/>
      <c r="E40" s="20"/>
      <c r="F40" s="20"/>
      <c r="G40" s="20"/>
      <c r="H40" s="22"/>
      <c r="I40" s="20"/>
    </row>
    <row r="41" spans="2:34" x14ac:dyDescent="0.25">
      <c r="B41" s="23"/>
      <c r="C41" s="25"/>
      <c r="D41" s="26"/>
      <c r="E41" s="26"/>
      <c r="F41" s="26"/>
      <c r="G41" s="26"/>
      <c r="H41" s="20"/>
      <c r="I41" s="18"/>
    </row>
    <row r="42" spans="2:34" x14ac:dyDescent="0.25">
      <c r="B42" s="23"/>
      <c r="C42" s="20"/>
      <c r="D42" s="20"/>
      <c r="E42" s="20"/>
      <c r="F42" s="20"/>
      <c r="G42" s="20"/>
      <c r="H42" s="20"/>
      <c r="I42" s="20"/>
    </row>
    <row r="43" spans="2:34" x14ac:dyDescent="0.25">
      <c r="B43" s="23"/>
      <c r="C43" s="20"/>
      <c r="D43" s="20"/>
      <c r="E43" s="20"/>
      <c r="F43" s="20"/>
      <c r="G43" s="20"/>
      <c r="H43" s="20"/>
      <c r="I43" s="20"/>
    </row>
    <row r="44" spans="2:34" x14ac:dyDescent="0.25">
      <c r="B44" s="23"/>
      <c r="C44" s="20"/>
      <c r="D44" s="20"/>
      <c r="E44" s="20"/>
      <c r="F44" s="20"/>
      <c r="G44" s="20"/>
      <c r="H44" s="20"/>
      <c r="I44" s="20"/>
    </row>
    <row r="45" spans="2:34" x14ac:dyDescent="0.25">
      <c r="B45" s="23"/>
      <c r="C45" s="20"/>
      <c r="D45" s="20"/>
      <c r="E45" s="20"/>
      <c r="F45" s="20"/>
      <c r="G45" s="20"/>
      <c r="H45" s="20"/>
      <c r="I45" s="20"/>
    </row>
    <row r="46" spans="2:34" x14ac:dyDescent="0.25">
      <c r="B46" s="23"/>
      <c r="C46" s="20"/>
      <c r="D46" s="20"/>
      <c r="E46" s="20"/>
      <c r="F46" s="20"/>
      <c r="G46" s="20"/>
      <c r="H46" s="20"/>
      <c r="I46" s="20"/>
    </row>
    <row r="47" spans="2:34" x14ac:dyDescent="0.25">
      <c r="B47" s="23"/>
      <c r="C47" s="20"/>
      <c r="D47" s="20"/>
      <c r="E47" s="20"/>
      <c r="F47" s="20"/>
      <c r="G47" s="20"/>
      <c r="H47" s="20"/>
      <c r="I47" s="20"/>
    </row>
    <row r="48" spans="2:34" x14ac:dyDescent="0.25">
      <c r="B48" s="23"/>
      <c r="C48" s="20"/>
      <c r="D48" s="20"/>
      <c r="E48" s="20"/>
      <c r="F48" s="20"/>
      <c r="G48" s="20"/>
      <c r="H48" s="20"/>
      <c r="I48" s="20"/>
    </row>
    <row r="49" spans="2:9" x14ac:dyDescent="0.25">
      <c r="B49" s="23"/>
      <c r="C49" s="20"/>
      <c r="D49" s="20"/>
      <c r="E49" s="20"/>
      <c r="F49" s="20"/>
      <c r="G49" s="20"/>
      <c r="H49" s="20"/>
      <c r="I49" s="20"/>
    </row>
    <row r="50" spans="2:9" x14ac:dyDescent="0.25">
      <c r="B50" s="23"/>
      <c r="C50" s="20"/>
      <c r="D50" s="20"/>
      <c r="E50" s="20"/>
      <c r="F50" s="20"/>
      <c r="G50" s="20"/>
      <c r="H50" s="20"/>
      <c r="I50" s="20"/>
    </row>
    <row r="51" spans="2:9" x14ac:dyDescent="0.25">
      <c r="B51" s="23"/>
      <c r="C51" s="20"/>
      <c r="D51" s="20"/>
      <c r="E51" s="20"/>
      <c r="F51" s="20"/>
      <c r="G51" s="20"/>
      <c r="H51" s="20"/>
      <c r="I51" s="20"/>
    </row>
  </sheetData>
  <sheetProtection sheet="1" objects="1" scenarios="1" autoFilter="0"/>
  <autoFilter ref="B3:AL33"/>
  <mergeCells count="1">
    <mergeCell ref="B1:L1"/>
  </mergeCells>
  <conditionalFormatting sqref="L4:L33">
    <cfRule type="cellIs" dxfId="4" priority="1" operator="between">
      <formula>5.01</formula>
      <formula>100</formula>
    </cfRule>
    <cfRule type="cellIs" dxfId="3" priority="2" operator="between">
      <formula>5.01</formula>
      <formula>93</formula>
    </cfRule>
    <cfRule type="cellIs" dxfId="2" priority="3" operator="between">
      <formula>-10.1</formula>
      <formula>-90</formula>
    </cfRule>
    <cfRule type="cellIs" dxfId="1" priority="4" operator="between">
      <formula>-5.01</formula>
      <formula>-10</formula>
    </cfRule>
    <cfRule type="cellIs" dxfId="0" priority="5" operator="between">
      <formula>-5</formula>
      <formula>5</formula>
    </cfRule>
  </conditionalFormatting>
  <dataValidations count="4">
    <dataValidation allowBlank="1" showInputMessage="1" showErrorMessage="1" promptTitle="Justificación" prompt="Explicar el porqué de las variaciones (positivas o negativas), así como mencionar las acciones más relevantes que se han llevado a cabo para dar cumplimiento con las metas al mes de mayo del 2014." sqref="S4:S33"/>
    <dataValidation allowBlank="1" showInputMessage="1" showErrorMessage="1" promptTitle="Efectos" prompt="En caso de tener variación positiva o negativa sobre la meta programada, describir los efectos que esta variación tiene sobre el indicador con proyección a futuro." sqref="T4:T33"/>
    <dataValidation type="decimal" operator="greaterThanOrEqual" allowBlank="1" showInputMessage="1" showErrorMessage="1" prompt="Incluir únicamente números con 2 decimales máximo. No incluir el signo de %" sqref="Q4:Q33">
      <formula1>0</formula1>
    </dataValidation>
    <dataValidation type="decimal" operator="greaterThanOrEqual" allowBlank="1" showInputMessage="1" showErrorMessage="1" prompt="Incluir únicamente números; máximo 2 decimales." sqref="P4:P33">
      <formula1>0</formula1>
    </dataValidation>
  </dataValidation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filterMode="1"/>
  <dimension ref="A1:W166"/>
  <sheetViews>
    <sheetView tabSelected="1" topLeftCell="A26" zoomScale="70" zoomScaleNormal="70" zoomScalePageLayoutView="55" workbookViewId="0">
      <selection activeCell="Q38" sqref="Q38"/>
    </sheetView>
  </sheetViews>
  <sheetFormatPr baseColWidth="10" defaultColWidth="11" defaultRowHeight="17.25" x14ac:dyDescent="0.25"/>
  <cols>
    <col min="1" max="1" width="3.42578125" style="77" customWidth="1"/>
    <col min="2" max="2" width="4.28515625" style="77" customWidth="1"/>
    <col min="3" max="3" width="29" style="77" customWidth="1"/>
    <col min="4" max="4" width="7.85546875" style="77" customWidth="1"/>
    <col min="5" max="5" width="17.5703125" style="77" customWidth="1"/>
    <col min="6" max="6" width="14.140625" style="77" customWidth="1"/>
    <col min="7" max="7" width="14.85546875" style="77" hidden="1" customWidth="1"/>
    <col min="8" max="8" width="19.42578125" style="77" hidden="1" customWidth="1"/>
    <col min="9" max="9" width="14.5703125" style="103" customWidth="1"/>
    <col min="10" max="10" width="15.140625" style="77" customWidth="1"/>
    <col min="11" max="11" width="17.85546875" style="77" customWidth="1"/>
    <col min="12" max="12" width="14.140625" style="103" customWidth="1"/>
    <col min="13" max="13" width="13.85546875" style="77" customWidth="1"/>
    <col min="14" max="14" width="18" style="77" customWidth="1"/>
    <col min="15" max="15" width="19.7109375" style="77" customWidth="1"/>
    <col min="16" max="16" width="50.42578125" style="77" customWidth="1"/>
    <col min="17" max="17" width="40.28515625" style="77" customWidth="1"/>
    <col min="18" max="18" width="32.5703125" style="77" customWidth="1"/>
    <col min="19" max="19" width="18.5703125" style="88" bestFit="1" customWidth="1"/>
    <col min="20" max="20" width="20.7109375" style="88" bestFit="1" customWidth="1"/>
    <col min="21" max="21" width="23.7109375" style="77" hidden="1" customWidth="1"/>
    <col min="22" max="22" width="19.28515625" style="77" hidden="1" customWidth="1"/>
    <col min="23" max="23" width="35.85546875" style="77" hidden="1" customWidth="1"/>
    <col min="24" max="16384" width="11" style="77"/>
  </cols>
  <sheetData>
    <row r="1" spans="1:23" ht="9.75" customHeight="1" x14ac:dyDescent="0.3"/>
    <row r="2" spans="1:23" ht="27" x14ac:dyDescent="0.3">
      <c r="B2" s="78" t="s">
        <v>111</v>
      </c>
    </row>
    <row r="3" spans="1:23" ht="24.6" x14ac:dyDescent="0.3">
      <c r="B3" s="83" t="s">
        <v>112</v>
      </c>
    </row>
    <row r="4" spans="1:23" ht="25.15" thickBot="1" x14ac:dyDescent="0.35">
      <c r="B4" s="83"/>
    </row>
    <row r="5" spans="1:23" ht="18.600000000000001" thickBot="1" x14ac:dyDescent="0.35">
      <c r="F5" s="151" t="s">
        <v>113</v>
      </c>
      <c r="G5" s="151"/>
      <c r="H5" s="151"/>
      <c r="I5" s="152" t="s">
        <v>118</v>
      </c>
      <c r="J5" s="153"/>
      <c r="K5" s="153"/>
      <c r="L5" s="154" t="s">
        <v>119</v>
      </c>
      <c r="M5" s="155"/>
      <c r="N5" s="155"/>
      <c r="O5" s="102"/>
      <c r="P5" s="156" t="s">
        <v>89</v>
      </c>
      <c r="Q5" s="156"/>
      <c r="R5" s="156"/>
      <c r="S5" s="157" t="s">
        <v>91</v>
      </c>
      <c r="T5" s="158"/>
      <c r="U5" s="148" t="s">
        <v>98</v>
      </c>
      <c r="V5" s="149"/>
      <c r="W5" s="150"/>
    </row>
    <row r="6" spans="1:23" ht="33.75" customHeight="1" thickBot="1" x14ac:dyDescent="0.3">
      <c r="B6" s="79" t="s">
        <v>1</v>
      </c>
      <c r="C6" s="80" t="s">
        <v>90</v>
      </c>
      <c r="D6" s="81" t="s">
        <v>3</v>
      </c>
      <c r="E6" s="81" t="s">
        <v>4</v>
      </c>
      <c r="F6" s="84" t="s">
        <v>82</v>
      </c>
      <c r="G6" s="84" t="s">
        <v>80</v>
      </c>
      <c r="H6" s="84" t="s">
        <v>81</v>
      </c>
      <c r="I6" s="104" t="s">
        <v>82</v>
      </c>
      <c r="J6" s="85" t="s">
        <v>80</v>
      </c>
      <c r="K6" s="85" t="s">
        <v>81</v>
      </c>
      <c r="L6" s="105" t="s">
        <v>82</v>
      </c>
      <c r="M6" s="86" t="s">
        <v>80</v>
      </c>
      <c r="N6" s="86" t="s">
        <v>81</v>
      </c>
      <c r="O6" s="86" t="s">
        <v>109</v>
      </c>
      <c r="P6" s="86" t="s">
        <v>86</v>
      </c>
      <c r="Q6" s="86" t="s">
        <v>87</v>
      </c>
      <c r="R6" s="86" t="s">
        <v>88</v>
      </c>
      <c r="S6" s="89" t="s">
        <v>80</v>
      </c>
      <c r="T6" s="89" t="s">
        <v>81</v>
      </c>
      <c r="U6" s="89" t="s">
        <v>99</v>
      </c>
      <c r="V6" s="89" t="s">
        <v>100</v>
      </c>
      <c r="W6" s="89" t="s">
        <v>107</v>
      </c>
    </row>
    <row r="7" spans="1:23" ht="43.15" hidden="1" x14ac:dyDescent="0.3">
      <c r="A7" s="82"/>
      <c r="B7" s="87">
        <v>1</v>
      </c>
      <c r="C7" s="92" t="s">
        <v>42</v>
      </c>
      <c r="D7" s="92" t="s">
        <v>17</v>
      </c>
      <c r="E7" s="92" t="s">
        <v>18</v>
      </c>
      <c r="F7" s="93">
        <f>G7/H7*100</f>
        <v>97</v>
      </c>
      <c r="G7" s="128">
        <v>97</v>
      </c>
      <c r="H7" s="128">
        <v>100</v>
      </c>
      <c r="I7" s="113" t="e">
        <f>J7/K7*100</f>
        <v>#DIV/0!</v>
      </c>
      <c r="J7" s="129"/>
      <c r="K7" s="128"/>
      <c r="L7" s="114" t="e">
        <f>M7/N7*100</f>
        <v>#DIV/0!</v>
      </c>
      <c r="M7" s="139" t="e">
        <f>S7/T7*100</f>
        <v>#DIV/0!</v>
      </c>
      <c r="N7" s="128"/>
      <c r="O7" s="107" t="e">
        <f t="shared" ref="O7:O32" si="0">L7/I7</f>
        <v>#DIV/0!</v>
      </c>
      <c r="P7" s="145"/>
      <c r="Q7" s="145"/>
      <c r="R7" s="134"/>
      <c r="S7" s="144" t="e">
        <f>(O8+O9+O11+O12+O15)</f>
        <v>#DIV/0!</v>
      </c>
      <c r="T7" s="131">
        <v>5</v>
      </c>
      <c r="U7" s="90"/>
      <c r="V7" s="90"/>
      <c r="W7" s="90"/>
    </row>
    <row r="8" spans="1:23" ht="43.15" hidden="1" x14ac:dyDescent="0.3">
      <c r="A8" s="91"/>
      <c r="B8" s="100">
        <f>+B7+1</f>
        <v>2</v>
      </c>
      <c r="C8" s="95" t="s">
        <v>92</v>
      </c>
      <c r="D8" s="95" t="s">
        <v>19</v>
      </c>
      <c r="E8" s="96" t="s">
        <v>83</v>
      </c>
      <c r="F8" s="93">
        <f t="shared" ref="F8:F32" si="1">G8/H8*100</f>
        <v>100</v>
      </c>
      <c r="G8" s="128">
        <v>800</v>
      </c>
      <c r="H8" s="128">
        <v>800</v>
      </c>
      <c r="I8" s="106" t="e">
        <f t="shared" ref="I8:I32" si="2">J8/K8*100</f>
        <v>#DIV/0!</v>
      </c>
      <c r="J8" s="130"/>
      <c r="K8" s="128"/>
      <c r="L8" s="114" t="e">
        <f t="shared" ref="L8:L32" si="3">M8/N8*100</f>
        <v>#DIV/0!</v>
      </c>
      <c r="M8" s="109"/>
      <c r="N8" s="128"/>
      <c r="O8" s="107" t="e">
        <f t="shared" si="0"/>
        <v>#DIV/0!</v>
      </c>
      <c r="P8" s="133"/>
      <c r="Q8" s="133"/>
      <c r="R8" s="116"/>
      <c r="S8" s="132" t="s">
        <v>108</v>
      </c>
      <c r="T8" s="132" t="s">
        <v>108</v>
      </c>
      <c r="U8" s="137"/>
      <c r="V8" s="136"/>
      <c r="W8" s="136"/>
    </row>
    <row r="9" spans="1:23" ht="43.15" hidden="1" x14ac:dyDescent="0.3">
      <c r="A9" s="91"/>
      <c r="B9" s="100">
        <f t="shared" ref="B9:B32" si="4">+B8+1</f>
        <v>3</v>
      </c>
      <c r="C9" s="99" t="s">
        <v>96</v>
      </c>
      <c r="D9" s="99" t="s">
        <v>21</v>
      </c>
      <c r="E9" s="96" t="s">
        <v>83</v>
      </c>
      <c r="F9" s="93">
        <f t="shared" si="1"/>
        <v>100</v>
      </c>
      <c r="G9" s="128">
        <v>400</v>
      </c>
      <c r="H9" s="128">
        <v>400</v>
      </c>
      <c r="I9" s="106" t="e">
        <f t="shared" si="2"/>
        <v>#DIV/0!</v>
      </c>
      <c r="J9" s="129"/>
      <c r="K9" s="128"/>
      <c r="L9" s="114" t="e">
        <f t="shared" si="3"/>
        <v>#DIV/0!</v>
      </c>
      <c r="M9" s="110"/>
      <c r="N9" s="128"/>
      <c r="O9" s="107" t="e">
        <f t="shared" si="0"/>
        <v>#DIV/0!</v>
      </c>
      <c r="P9" s="133"/>
      <c r="Q9" s="133"/>
      <c r="R9" s="115"/>
      <c r="S9" s="132" t="s">
        <v>108</v>
      </c>
      <c r="T9" s="132" t="s">
        <v>108</v>
      </c>
      <c r="U9" s="90"/>
      <c r="V9" s="111"/>
      <c r="W9" s="111"/>
    </row>
    <row r="10" spans="1:23" ht="43.15" hidden="1" x14ac:dyDescent="0.3">
      <c r="A10" s="82"/>
      <c r="B10" s="100">
        <f t="shared" si="4"/>
        <v>4</v>
      </c>
      <c r="C10" s="97" t="s">
        <v>22</v>
      </c>
      <c r="D10" s="97" t="s">
        <v>23</v>
      </c>
      <c r="E10" s="96" t="s">
        <v>83</v>
      </c>
      <c r="F10" s="93">
        <f t="shared" si="1"/>
        <v>90</v>
      </c>
      <c r="G10" s="128">
        <v>90</v>
      </c>
      <c r="H10" s="128">
        <v>100</v>
      </c>
      <c r="I10" s="113" t="e">
        <f t="shared" si="2"/>
        <v>#DIV/0!</v>
      </c>
      <c r="J10" s="93"/>
      <c r="K10" s="128"/>
      <c r="L10" s="114" t="e">
        <f t="shared" si="3"/>
        <v>#DIV/0!</v>
      </c>
      <c r="M10" s="118"/>
      <c r="N10" s="128"/>
      <c r="O10" s="107" t="e">
        <f t="shared" si="0"/>
        <v>#DIV/0!</v>
      </c>
      <c r="P10" s="138"/>
      <c r="Q10" s="138"/>
      <c r="R10" s="119"/>
      <c r="S10" s="122" t="s">
        <v>114</v>
      </c>
      <c r="T10" s="122" t="s">
        <v>115</v>
      </c>
      <c r="U10" s="90"/>
      <c r="V10" s="111"/>
      <c r="W10" s="111"/>
    </row>
    <row r="11" spans="1:23" ht="64.900000000000006" hidden="1" x14ac:dyDescent="0.3">
      <c r="A11" s="91"/>
      <c r="B11" s="100">
        <f t="shared" si="4"/>
        <v>5</v>
      </c>
      <c r="C11" s="98" t="s">
        <v>94</v>
      </c>
      <c r="D11" s="98" t="s">
        <v>25</v>
      </c>
      <c r="E11" s="96" t="s">
        <v>83</v>
      </c>
      <c r="F11" s="93">
        <f t="shared" si="1"/>
        <v>68</v>
      </c>
      <c r="G11" s="128">
        <v>68</v>
      </c>
      <c r="H11" s="128">
        <v>100</v>
      </c>
      <c r="I11" s="113" t="e">
        <f t="shared" si="2"/>
        <v>#DIV/0!</v>
      </c>
      <c r="J11" s="129"/>
      <c r="K11" s="128"/>
      <c r="L11" s="113" t="e">
        <f t="shared" si="3"/>
        <v>#DIV/0!</v>
      </c>
      <c r="M11" s="139"/>
      <c r="N11" s="128"/>
      <c r="O11" s="107" t="e">
        <f t="shared" si="0"/>
        <v>#DIV/0!</v>
      </c>
      <c r="P11" s="117"/>
      <c r="Q11" s="117"/>
      <c r="R11" s="115"/>
      <c r="S11" s="124">
        <v>995</v>
      </c>
      <c r="T11" s="124">
        <v>3742</v>
      </c>
      <c r="U11" s="90"/>
      <c r="V11" s="111"/>
      <c r="W11" s="111"/>
    </row>
    <row r="12" spans="1:23" ht="64.900000000000006" hidden="1" x14ac:dyDescent="0.3">
      <c r="A12" s="91"/>
      <c r="B12" s="100">
        <f t="shared" si="4"/>
        <v>6</v>
      </c>
      <c r="C12" s="98" t="s">
        <v>93</v>
      </c>
      <c r="D12" s="98" t="s">
        <v>25</v>
      </c>
      <c r="E12" s="96" t="s">
        <v>83</v>
      </c>
      <c r="F12" s="93">
        <f t="shared" si="1"/>
        <v>60</v>
      </c>
      <c r="G12" s="128">
        <v>60</v>
      </c>
      <c r="H12" s="128">
        <v>100</v>
      </c>
      <c r="I12" s="113" t="e">
        <f t="shared" si="2"/>
        <v>#DIV/0!</v>
      </c>
      <c r="J12" s="129"/>
      <c r="K12" s="128"/>
      <c r="L12" s="113" t="e">
        <f t="shared" si="3"/>
        <v>#DIV/0!</v>
      </c>
      <c r="M12" s="139"/>
      <c r="N12" s="128"/>
      <c r="O12" s="107" t="e">
        <f t="shared" si="0"/>
        <v>#DIV/0!</v>
      </c>
      <c r="P12" s="117"/>
      <c r="Q12" s="117"/>
      <c r="R12" s="115"/>
      <c r="S12" s="124">
        <v>1319</v>
      </c>
      <c r="T12" s="124">
        <v>3016</v>
      </c>
      <c r="U12" s="90"/>
      <c r="V12" s="111"/>
      <c r="W12" s="111"/>
    </row>
    <row r="13" spans="1:23" ht="43.15" hidden="1" x14ac:dyDescent="0.3">
      <c r="A13" s="82"/>
      <c r="B13" s="100">
        <f t="shared" si="4"/>
        <v>7</v>
      </c>
      <c r="C13" s="95" t="s">
        <v>95</v>
      </c>
      <c r="D13" s="95" t="s">
        <v>19</v>
      </c>
      <c r="E13" s="96" t="s">
        <v>84</v>
      </c>
      <c r="F13" s="93">
        <f t="shared" si="1"/>
        <v>40.018484288354898</v>
      </c>
      <c r="G13" s="128">
        <v>433</v>
      </c>
      <c r="H13" s="128">
        <v>1082</v>
      </c>
      <c r="I13" s="101">
        <f t="shared" si="2"/>
        <v>29.759704251386321</v>
      </c>
      <c r="J13" s="130">
        <v>322</v>
      </c>
      <c r="K13" s="128">
        <v>1082</v>
      </c>
      <c r="L13" s="114">
        <f t="shared" si="3"/>
        <v>0</v>
      </c>
      <c r="M13" s="108"/>
      <c r="N13" s="128">
        <v>1082</v>
      </c>
      <c r="O13" s="107">
        <f t="shared" si="0"/>
        <v>0</v>
      </c>
      <c r="P13" s="133"/>
      <c r="Q13" s="133"/>
      <c r="R13" s="116"/>
      <c r="S13" s="132" t="s">
        <v>108</v>
      </c>
      <c r="T13" s="132" t="s">
        <v>108</v>
      </c>
      <c r="U13" s="137"/>
      <c r="V13" s="136"/>
      <c r="W13" s="136"/>
    </row>
    <row r="14" spans="1:23" ht="108" hidden="1" x14ac:dyDescent="0.3">
      <c r="A14" s="82"/>
      <c r="B14" s="100">
        <f t="shared" si="4"/>
        <v>8</v>
      </c>
      <c r="C14" s="99" t="s">
        <v>75</v>
      </c>
      <c r="D14" s="99" t="s">
        <v>21</v>
      </c>
      <c r="E14" s="96" t="s">
        <v>84</v>
      </c>
      <c r="F14" s="93">
        <f t="shared" si="1"/>
        <v>54.945054945054949</v>
      </c>
      <c r="G14" s="128">
        <v>100</v>
      </c>
      <c r="H14" s="128">
        <v>182</v>
      </c>
      <c r="I14" s="101">
        <f t="shared" si="2"/>
        <v>49.450549450549453</v>
      </c>
      <c r="J14" s="129">
        <v>90</v>
      </c>
      <c r="K14" s="128">
        <v>182</v>
      </c>
      <c r="L14" s="114">
        <f t="shared" si="3"/>
        <v>0</v>
      </c>
      <c r="M14" s="109"/>
      <c r="N14" s="128">
        <v>182</v>
      </c>
      <c r="O14" s="107">
        <f t="shared" si="0"/>
        <v>0</v>
      </c>
      <c r="P14" s="133"/>
      <c r="Q14" s="133"/>
      <c r="R14" s="115"/>
      <c r="S14" s="123" t="s">
        <v>108</v>
      </c>
      <c r="T14" s="123" t="s">
        <v>108</v>
      </c>
      <c r="U14" s="90"/>
      <c r="V14" s="111"/>
      <c r="W14" s="111"/>
    </row>
    <row r="15" spans="1:23" ht="152.25" x14ac:dyDescent="0.25">
      <c r="A15" s="91"/>
      <c r="B15" s="100">
        <f t="shared" si="4"/>
        <v>9</v>
      </c>
      <c r="C15" s="97" t="s">
        <v>28</v>
      </c>
      <c r="D15" s="97" t="s">
        <v>23</v>
      </c>
      <c r="E15" s="96" t="s">
        <v>84</v>
      </c>
      <c r="F15" s="93">
        <f t="shared" si="1"/>
        <v>1</v>
      </c>
      <c r="G15" s="128">
        <v>1</v>
      </c>
      <c r="H15" s="128">
        <v>100</v>
      </c>
      <c r="I15" s="94">
        <f t="shared" si="2"/>
        <v>0.8</v>
      </c>
      <c r="J15" s="93">
        <v>0.8</v>
      </c>
      <c r="K15" s="128">
        <v>100</v>
      </c>
      <c r="L15" s="114">
        <f t="shared" si="3"/>
        <v>0.85242764396612924</v>
      </c>
      <c r="M15" s="120">
        <f>S15/T15*100</f>
        <v>0.85242764396612924</v>
      </c>
      <c r="N15" s="128">
        <v>100</v>
      </c>
      <c r="O15" s="107">
        <f t="shared" si="0"/>
        <v>1.0655345549576616</v>
      </c>
      <c r="P15" s="146" t="s">
        <v>127</v>
      </c>
      <c r="Q15" s="146" t="s">
        <v>121</v>
      </c>
      <c r="R15" s="115"/>
      <c r="S15" s="122">
        <v>1657</v>
      </c>
      <c r="T15" s="122">
        <v>194386</v>
      </c>
      <c r="U15" s="90"/>
      <c r="V15" s="111"/>
      <c r="W15" s="111"/>
    </row>
    <row r="16" spans="1:23" ht="326.25" x14ac:dyDescent="0.25">
      <c r="A16" s="82"/>
      <c r="B16" s="100">
        <f t="shared" si="4"/>
        <v>10</v>
      </c>
      <c r="C16" s="97" t="s">
        <v>74</v>
      </c>
      <c r="D16" s="97" t="s">
        <v>23</v>
      </c>
      <c r="E16" s="96" t="s">
        <v>84</v>
      </c>
      <c r="F16" s="93">
        <f t="shared" si="1"/>
        <v>95</v>
      </c>
      <c r="G16" s="128">
        <v>95</v>
      </c>
      <c r="H16" s="128">
        <v>100</v>
      </c>
      <c r="I16" s="94">
        <f t="shared" si="2"/>
        <v>95</v>
      </c>
      <c r="J16" s="135">
        <v>95</v>
      </c>
      <c r="K16" s="128">
        <v>100</v>
      </c>
      <c r="L16" s="114">
        <f t="shared" si="3"/>
        <v>95</v>
      </c>
      <c r="M16" s="120">
        <v>95</v>
      </c>
      <c r="N16" s="128">
        <v>100</v>
      </c>
      <c r="O16" s="107">
        <f t="shared" si="0"/>
        <v>1</v>
      </c>
      <c r="P16" s="146" t="s">
        <v>122</v>
      </c>
      <c r="Q16" s="146" t="s">
        <v>123</v>
      </c>
      <c r="R16" s="138" t="s">
        <v>130</v>
      </c>
      <c r="S16" s="123" t="s">
        <v>108</v>
      </c>
      <c r="T16" s="123" t="s">
        <v>108</v>
      </c>
      <c r="U16" s="90"/>
      <c r="V16" s="111"/>
      <c r="W16" s="111"/>
    </row>
    <row r="17" spans="1:23" ht="86.45" hidden="1" x14ac:dyDescent="0.3">
      <c r="A17" s="82"/>
      <c r="B17" s="100">
        <f t="shared" si="4"/>
        <v>11</v>
      </c>
      <c r="C17" s="98" t="s">
        <v>97</v>
      </c>
      <c r="D17" s="98" t="s">
        <v>25</v>
      </c>
      <c r="E17" s="96" t="s">
        <v>84</v>
      </c>
      <c r="F17" s="93">
        <f t="shared" si="1"/>
        <v>60</v>
      </c>
      <c r="G17" s="128">
        <v>60</v>
      </c>
      <c r="H17" s="128">
        <v>100</v>
      </c>
      <c r="I17" s="94">
        <f t="shared" si="2"/>
        <v>55.000000000000007</v>
      </c>
      <c r="J17" s="129">
        <v>55</v>
      </c>
      <c r="K17" s="128">
        <v>100</v>
      </c>
      <c r="L17" s="114">
        <f t="shared" si="3"/>
        <v>0</v>
      </c>
      <c r="M17" s="120"/>
      <c r="N17" s="128">
        <v>100</v>
      </c>
      <c r="O17" s="107">
        <f>L17/I17</f>
        <v>0</v>
      </c>
      <c r="P17" s="140"/>
      <c r="Q17" s="140"/>
      <c r="R17" s="141"/>
      <c r="S17" s="108">
        <v>37</v>
      </c>
      <c r="T17" s="108">
        <v>151</v>
      </c>
      <c r="U17" s="90"/>
      <c r="V17" s="111"/>
      <c r="W17" s="111"/>
    </row>
    <row r="18" spans="1:23" ht="43.15" hidden="1" x14ac:dyDescent="0.3">
      <c r="B18" s="100">
        <f t="shared" si="4"/>
        <v>12</v>
      </c>
      <c r="C18" s="98" t="s">
        <v>106</v>
      </c>
      <c r="D18" s="98" t="s">
        <v>25</v>
      </c>
      <c r="E18" s="96" t="s">
        <v>84</v>
      </c>
      <c r="F18" s="93">
        <f t="shared" si="1"/>
        <v>50</v>
      </c>
      <c r="G18" s="128">
        <v>50</v>
      </c>
      <c r="H18" s="128">
        <v>100</v>
      </c>
      <c r="I18" s="94">
        <f t="shared" si="2"/>
        <v>40</v>
      </c>
      <c r="J18" s="129">
        <v>40</v>
      </c>
      <c r="K18" s="128">
        <v>100</v>
      </c>
      <c r="L18" s="114">
        <f t="shared" si="3"/>
        <v>0</v>
      </c>
      <c r="M18" s="120"/>
      <c r="N18" s="128">
        <v>100</v>
      </c>
      <c r="O18" s="107">
        <f t="shared" si="0"/>
        <v>0</v>
      </c>
      <c r="P18" s="117"/>
      <c r="Q18" s="117"/>
      <c r="R18" s="142"/>
      <c r="S18" s="108">
        <v>383</v>
      </c>
      <c r="T18" s="125">
        <v>2080</v>
      </c>
      <c r="U18" s="90"/>
      <c r="V18" s="111"/>
      <c r="W18" s="111"/>
    </row>
    <row r="19" spans="1:23" ht="21.6" hidden="1" x14ac:dyDescent="0.3">
      <c r="A19" s="82"/>
      <c r="B19" s="100">
        <f t="shared" si="4"/>
        <v>13</v>
      </c>
      <c r="C19" s="95" t="s">
        <v>33</v>
      </c>
      <c r="D19" s="95" t="s">
        <v>19</v>
      </c>
      <c r="E19" s="96" t="s">
        <v>85</v>
      </c>
      <c r="F19" s="93">
        <f t="shared" si="1"/>
        <v>100</v>
      </c>
      <c r="G19" s="128">
        <v>100</v>
      </c>
      <c r="H19" s="128">
        <v>100</v>
      </c>
      <c r="I19" s="101">
        <f t="shared" si="2"/>
        <v>98</v>
      </c>
      <c r="J19" s="130">
        <v>98</v>
      </c>
      <c r="K19" s="128">
        <v>100</v>
      </c>
      <c r="L19" s="114">
        <f t="shared" si="3"/>
        <v>0</v>
      </c>
      <c r="M19" s="120"/>
      <c r="N19" s="128">
        <v>100</v>
      </c>
      <c r="O19" s="107">
        <f t="shared" si="0"/>
        <v>0</v>
      </c>
      <c r="P19" s="133"/>
      <c r="Q19" s="133"/>
      <c r="R19" s="116"/>
      <c r="S19" s="108">
        <v>521</v>
      </c>
      <c r="T19" s="108">
        <v>521</v>
      </c>
      <c r="U19" s="137"/>
      <c r="V19" s="136"/>
      <c r="W19" s="136"/>
    </row>
    <row r="20" spans="1:23" ht="64.900000000000006" hidden="1" x14ac:dyDescent="0.3">
      <c r="A20" s="82"/>
      <c r="B20" s="100">
        <f t="shared" si="4"/>
        <v>14</v>
      </c>
      <c r="C20" s="95" t="s">
        <v>79</v>
      </c>
      <c r="D20" s="95" t="s">
        <v>19</v>
      </c>
      <c r="E20" s="96" t="s">
        <v>85</v>
      </c>
      <c r="F20" s="93">
        <f t="shared" si="1"/>
        <v>100</v>
      </c>
      <c r="G20" s="128">
        <v>1141</v>
      </c>
      <c r="H20" s="128">
        <v>1141</v>
      </c>
      <c r="I20" s="101">
        <f t="shared" si="2"/>
        <v>83.347940403155135</v>
      </c>
      <c r="J20" s="130">
        <v>951</v>
      </c>
      <c r="K20" s="128">
        <v>1141</v>
      </c>
      <c r="L20" s="114">
        <f t="shared" si="3"/>
        <v>0</v>
      </c>
      <c r="M20" s="108"/>
      <c r="N20" s="128">
        <v>1141</v>
      </c>
      <c r="O20" s="107">
        <f t="shared" si="0"/>
        <v>0</v>
      </c>
      <c r="P20" s="133"/>
      <c r="Q20" s="133"/>
      <c r="R20" s="116"/>
      <c r="S20" s="132" t="s">
        <v>108</v>
      </c>
      <c r="T20" s="132" t="s">
        <v>108</v>
      </c>
      <c r="U20" s="137"/>
      <c r="V20" s="136"/>
      <c r="W20" s="136"/>
    </row>
    <row r="21" spans="1:23" ht="21.6" hidden="1" x14ac:dyDescent="0.3">
      <c r="A21" s="82"/>
      <c r="B21" s="100">
        <f t="shared" si="4"/>
        <v>15</v>
      </c>
      <c r="C21" s="95" t="s">
        <v>36</v>
      </c>
      <c r="D21" s="95" t="s">
        <v>19</v>
      </c>
      <c r="E21" s="96" t="s">
        <v>85</v>
      </c>
      <c r="F21" s="93">
        <f t="shared" si="1"/>
        <v>100</v>
      </c>
      <c r="G21" s="128">
        <v>100</v>
      </c>
      <c r="H21" s="128">
        <v>100</v>
      </c>
      <c r="I21" s="101">
        <f t="shared" si="2"/>
        <v>65.75</v>
      </c>
      <c r="J21" s="130">
        <v>65.75</v>
      </c>
      <c r="K21" s="128">
        <v>100</v>
      </c>
      <c r="L21" s="114">
        <f t="shared" si="3"/>
        <v>0</v>
      </c>
      <c r="M21" s="120"/>
      <c r="N21" s="128">
        <v>100</v>
      </c>
      <c r="O21" s="107">
        <f t="shared" si="0"/>
        <v>0</v>
      </c>
      <c r="P21" s="133"/>
      <c r="Q21" s="133"/>
      <c r="R21" s="116"/>
      <c r="S21" s="131">
        <v>31</v>
      </c>
      <c r="T21" s="131">
        <v>73</v>
      </c>
      <c r="U21" s="137"/>
      <c r="V21" s="136"/>
      <c r="W21" s="136"/>
    </row>
    <row r="22" spans="1:23" ht="43.15" hidden="1" x14ac:dyDescent="0.3">
      <c r="A22" s="82"/>
      <c r="B22" s="100">
        <f t="shared" si="4"/>
        <v>16</v>
      </c>
      <c r="C22" s="99" t="s">
        <v>110</v>
      </c>
      <c r="D22" s="99" t="s">
        <v>21</v>
      </c>
      <c r="E22" s="96" t="s">
        <v>85</v>
      </c>
      <c r="F22" s="93">
        <f t="shared" si="1"/>
        <v>100</v>
      </c>
      <c r="G22" s="128">
        <v>530</v>
      </c>
      <c r="H22" s="128">
        <v>530</v>
      </c>
      <c r="I22" s="101">
        <f t="shared" si="2"/>
        <v>95.094339622641513</v>
      </c>
      <c r="J22" s="129">
        <v>504</v>
      </c>
      <c r="K22" s="128">
        <v>530</v>
      </c>
      <c r="L22" s="114">
        <f t="shared" si="3"/>
        <v>0</v>
      </c>
      <c r="M22" s="110"/>
      <c r="N22" s="128">
        <v>530</v>
      </c>
      <c r="O22" s="107">
        <f t="shared" si="0"/>
        <v>0</v>
      </c>
      <c r="P22" s="133"/>
      <c r="Q22" s="133"/>
      <c r="R22" s="115"/>
      <c r="S22" s="123" t="s">
        <v>108</v>
      </c>
      <c r="T22" s="123" t="s">
        <v>108</v>
      </c>
      <c r="U22" s="90"/>
      <c r="V22" s="111"/>
      <c r="W22" s="111"/>
    </row>
    <row r="23" spans="1:23" ht="43.15" hidden="1" x14ac:dyDescent="0.3">
      <c r="A23" s="82"/>
      <c r="B23" s="100">
        <f t="shared" si="4"/>
        <v>17</v>
      </c>
      <c r="C23" s="99" t="s">
        <v>57</v>
      </c>
      <c r="D23" s="99" t="s">
        <v>21</v>
      </c>
      <c r="E23" s="96" t="s">
        <v>85</v>
      </c>
      <c r="F23" s="93">
        <f t="shared" si="1"/>
        <v>100</v>
      </c>
      <c r="G23" s="128">
        <v>4572</v>
      </c>
      <c r="H23" s="128">
        <v>4572</v>
      </c>
      <c r="I23" s="101">
        <f t="shared" si="2"/>
        <v>84.251968503937007</v>
      </c>
      <c r="J23" s="128">
        <v>3852</v>
      </c>
      <c r="K23" s="128">
        <v>4572</v>
      </c>
      <c r="L23" s="114">
        <f t="shared" si="3"/>
        <v>0</v>
      </c>
      <c r="M23" s="125"/>
      <c r="N23" s="128">
        <v>4572</v>
      </c>
      <c r="O23" s="107">
        <f t="shared" si="0"/>
        <v>0</v>
      </c>
      <c r="P23" s="133"/>
      <c r="Q23" s="133"/>
      <c r="R23" s="115"/>
      <c r="S23" s="123" t="s">
        <v>108</v>
      </c>
      <c r="T23" s="123" t="s">
        <v>108</v>
      </c>
      <c r="U23" s="90"/>
      <c r="V23" s="111"/>
      <c r="W23" s="111"/>
    </row>
    <row r="24" spans="1:23" ht="43.15" hidden="1" x14ac:dyDescent="0.3">
      <c r="A24" s="82"/>
      <c r="B24" s="100">
        <f t="shared" si="4"/>
        <v>18</v>
      </c>
      <c r="C24" s="99" t="s">
        <v>58</v>
      </c>
      <c r="D24" s="99" t="s">
        <v>21</v>
      </c>
      <c r="E24" s="96" t="s">
        <v>85</v>
      </c>
      <c r="F24" s="93">
        <f t="shared" si="1"/>
        <v>100</v>
      </c>
      <c r="G24" s="128">
        <v>1634</v>
      </c>
      <c r="H24" s="128">
        <v>1634</v>
      </c>
      <c r="I24" s="101">
        <f t="shared" si="2"/>
        <v>83.782129742962056</v>
      </c>
      <c r="J24" s="128">
        <v>1369</v>
      </c>
      <c r="K24" s="128">
        <v>1634</v>
      </c>
      <c r="L24" s="114">
        <f t="shared" si="3"/>
        <v>0</v>
      </c>
      <c r="M24" s="110"/>
      <c r="N24" s="128">
        <v>1634</v>
      </c>
      <c r="O24" s="107">
        <f t="shared" si="0"/>
        <v>0</v>
      </c>
      <c r="P24" s="133"/>
      <c r="Q24" s="133"/>
      <c r="R24" s="115"/>
      <c r="S24" s="123" t="s">
        <v>108</v>
      </c>
      <c r="T24" s="123" t="s">
        <v>108</v>
      </c>
      <c r="U24" s="90"/>
      <c r="V24" s="111"/>
      <c r="W24" s="111"/>
    </row>
    <row r="25" spans="1:23" ht="43.5" hidden="1" x14ac:dyDescent="0.25">
      <c r="A25" s="82"/>
      <c r="B25" s="100">
        <f t="shared" si="4"/>
        <v>19</v>
      </c>
      <c r="C25" s="99" t="s">
        <v>59</v>
      </c>
      <c r="D25" s="99" t="s">
        <v>21</v>
      </c>
      <c r="E25" s="96" t="s">
        <v>85</v>
      </c>
      <c r="F25" s="93">
        <f t="shared" si="1"/>
        <v>100</v>
      </c>
      <c r="G25" s="128">
        <v>724</v>
      </c>
      <c r="H25" s="128">
        <v>724</v>
      </c>
      <c r="I25" s="101">
        <f t="shared" si="2"/>
        <v>79.696132596685089</v>
      </c>
      <c r="J25" s="129">
        <v>577</v>
      </c>
      <c r="K25" s="128">
        <v>724</v>
      </c>
      <c r="L25" s="114">
        <f t="shared" si="3"/>
        <v>0</v>
      </c>
      <c r="M25" s="110"/>
      <c r="N25" s="128">
        <v>724</v>
      </c>
      <c r="O25" s="107">
        <f t="shared" si="0"/>
        <v>0</v>
      </c>
      <c r="P25" s="133"/>
      <c r="Q25" s="133"/>
      <c r="R25" s="115"/>
      <c r="S25" s="123" t="s">
        <v>108</v>
      </c>
      <c r="T25" s="123" t="s">
        <v>108</v>
      </c>
      <c r="U25" s="90"/>
      <c r="V25" s="111"/>
      <c r="W25" s="111"/>
    </row>
    <row r="26" spans="1:23" ht="141" customHeight="1" x14ac:dyDescent="0.25">
      <c r="A26" s="82"/>
      <c r="B26" s="100">
        <f t="shared" si="4"/>
        <v>20</v>
      </c>
      <c r="C26" s="97" t="s">
        <v>77</v>
      </c>
      <c r="D26" s="97" t="s">
        <v>23</v>
      </c>
      <c r="E26" s="96" t="s">
        <v>85</v>
      </c>
      <c r="F26" s="93">
        <f t="shared" si="1"/>
        <v>100</v>
      </c>
      <c r="G26" s="128">
        <v>3066</v>
      </c>
      <c r="H26" s="128">
        <v>3066</v>
      </c>
      <c r="I26" s="101">
        <f t="shared" si="2"/>
        <v>88.551859099804304</v>
      </c>
      <c r="J26" s="128">
        <v>2715</v>
      </c>
      <c r="K26" s="128">
        <v>3066</v>
      </c>
      <c r="L26" s="114">
        <f t="shared" si="3"/>
        <v>92.661448140900191</v>
      </c>
      <c r="M26" s="128">
        <v>2841</v>
      </c>
      <c r="N26" s="128">
        <v>3066</v>
      </c>
      <c r="O26" s="107">
        <f t="shared" si="0"/>
        <v>1.0464088397790055</v>
      </c>
      <c r="P26" s="138" t="s">
        <v>129</v>
      </c>
      <c r="Q26" s="138" t="s">
        <v>128</v>
      </c>
      <c r="R26" s="133"/>
      <c r="S26" s="123" t="s">
        <v>108</v>
      </c>
      <c r="T26" s="123" t="s">
        <v>108</v>
      </c>
      <c r="U26" s="90"/>
      <c r="V26" s="111"/>
      <c r="W26" s="111"/>
    </row>
    <row r="27" spans="1:23" ht="195.75" x14ac:dyDescent="0.25">
      <c r="A27" s="82"/>
      <c r="B27" s="100">
        <f t="shared" si="4"/>
        <v>21</v>
      </c>
      <c r="C27" s="97" t="s">
        <v>76</v>
      </c>
      <c r="D27" s="97" t="s">
        <v>23</v>
      </c>
      <c r="E27" s="96" t="s">
        <v>85</v>
      </c>
      <c r="F27" s="93">
        <f t="shared" si="1"/>
        <v>99</v>
      </c>
      <c r="G27" s="128">
        <v>99</v>
      </c>
      <c r="H27" s="128">
        <v>100</v>
      </c>
      <c r="I27" s="94">
        <f t="shared" si="2"/>
        <v>99</v>
      </c>
      <c r="J27" s="135">
        <v>99</v>
      </c>
      <c r="K27" s="128">
        <v>100</v>
      </c>
      <c r="L27" s="114">
        <f t="shared" si="3"/>
        <v>99.432907618821773</v>
      </c>
      <c r="M27" s="120">
        <f>S27/T27*100</f>
        <v>99.432907618821773</v>
      </c>
      <c r="N27" s="128">
        <v>100</v>
      </c>
      <c r="O27" s="107">
        <f t="shared" si="0"/>
        <v>1.0043728042305229</v>
      </c>
      <c r="P27" s="146" t="s">
        <v>124</v>
      </c>
      <c r="Q27" s="146" t="s">
        <v>125</v>
      </c>
      <c r="R27" s="111"/>
      <c r="S27" s="122">
        <v>146758</v>
      </c>
      <c r="T27" s="122">
        <v>147595</v>
      </c>
      <c r="U27" s="90"/>
      <c r="V27" s="111"/>
      <c r="W27" s="111"/>
    </row>
    <row r="28" spans="1:23" ht="162" customHeight="1" x14ac:dyDescent="0.25">
      <c r="A28" s="82"/>
      <c r="B28" s="100">
        <f t="shared" si="4"/>
        <v>22</v>
      </c>
      <c r="C28" s="97" t="s">
        <v>78</v>
      </c>
      <c r="D28" s="97" t="s">
        <v>23</v>
      </c>
      <c r="E28" s="96" t="s">
        <v>85</v>
      </c>
      <c r="F28" s="93">
        <f t="shared" si="1"/>
        <v>90</v>
      </c>
      <c r="G28" s="128">
        <v>90</v>
      </c>
      <c r="H28" s="128">
        <v>100</v>
      </c>
      <c r="I28" s="94">
        <f t="shared" si="2"/>
        <v>90</v>
      </c>
      <c r="J28" s="135">
        <v>90</v>
      </c>
      <c r="K28" s="128">
        <v>100</v>
      </c>
      <c r="L28" s="114">
        <f t="shared" si="3"/>
        <v>92.31</v>
      </c>
      <c r="M28" s="120">
        <v>92.31</v>
      </c>
      <c r="N28" s="128">
        <v>100</v>
      </c>
      <c r="O28" s="107">
        <f t="shared" si="0"/>
        <v>1.0256666666666667</v>
      </c>
      <c r="P28" s="138" t="s">
        <v>131</v>
      </c>
      <c r="Q28" s="138" t="s">
        <v>126</v>
      </c>
      <c r="R28" s="121"/>
      <c r="S28" s="122">
        <v>36</v>
      </c>
      <c r="T28" s="122">
        <v>39</v>
      </c>
      <c r="U28" s="90"/>
      <c r="V28" s="111"/>
      <c r="W28" s="111"/>
    </row>
    <row r="29" spans="1:23" ht="43.15" hidden="1" x14ac:dyDescent="0.3">
      <c r="A29" s="82"/>
      <c r="B29" s="100">
        <f t="shared" si="4"/>
        <v>23</v>
      </c>
      <c r="C29" s="98" t="s">
        <v>120</v>
      </c>
      <c r="D29" s="98" t="s">
        <v>25</v>
      </c>
      <c r="E29" s="96" t="s">
        <v>85</v>
      </c>
      <c r="F29" s="93">
        <f t="shared" si="1"/>
        <v>50</v>
      </c>
      <c r="G29" s="128">
        <v>50</v>
      </c>
      <c r="H29" s="128">
        <v>100</v>
      </c>
      <c r="I29" s="112">
        <f>J29/K29*100</f>
        <v>49.6</v>
      </c>
      <c r="J29" s="93">
        <v>49.6</v>
      </c>
      <c r="K29" s="128">
        <v>100</v>
      </c>
      <c r="L29" s="114">
        <f t="shared" si="3"/>
        <v>0</v>
      </c>
      <c r="M29" s="120"/>
      <c r="N29" s="128">
        <v>100</v>
      </c>
      <c r="O29" s="107">
        <f t="shared" si="0"/>
        <v>0</v>
      </c>
      <c r="P29" s="117"/>
      <c r="Q29" s="117"/>
      <c r="R29" s="143"/>
      <c r="S29" s="108">
        <v>65</v>
      </c>
      <c r="T29" s="108">
        <v>108</v>
      </c>
      <c r="U29" s="136"/>
      <c r="V29" s="133"/>
      <c r="W29" s="133"/>
    </row>
    <row r="30" spans="1:23" ht="64.900000000000006" hidden="1" x14ac:dyDescent="0.3">
      <c r="A30" s="82"/>
      <c r="B30" s="100">
        <f t="shared" si="4"/>
        <v>24</v>
      </c>
      <c r="C30" s="98" t="s">
        <v>103</v>
      </c>
      <c r="D30" s="98" t="s">
        <v>25</v>
      </c>
      <c r="E30" s="96" t="s">
        <v>85</v>
      </c>
      <c r="F30" s="93">
        <f t="shared" si="1"/>
        <v>70</v>
      </c>
      <c r="G30" s="128">
        <v>70</v>
      </c>
      <c r="H30" s="128">
        <v>100</v>
      </c>
      <c r="I30" s="94">
        <f t="shared" si="2"/>
        <v>60</v>
      </c>
      <c r="J30" s="129">
        <v>60</v>
      </c>
      <c r="K30" s="128">
        <v>100</v>
      </c>
      <c r="L30" s="114">
        <f t="shared" si="3"/>
        <v>0</v>
      </c>
      <c r="M30" s="120"/>
      <c r="N30" s="128">
        <v>100</v>
      </c>
      <c r="O30" s="107">
        <f t="shared" si="0"/>
        <v>0</v>
      </c>
      <c r="P30" s="117"/>
      <c r="Q30" s="117"/>
      <c r="R30" s="142"/>
      <c r="S30" s="108">
        <v>118</v>
      </c>
      <c r="T30" s="108">
        <v>579</v>
      </c>
      <c r="U30" s="136"/>
      <c r="V30" s="133"/>
      <c r="W30" s="133"/>
    </row>
    <row r="31" spans="1:23" ht="43.15" hidden="1" x14ac:dyDescent="0.3">
      <c r="A31" s="82"/>
      <c r="B31" s="100">
        <f t="shared" si="4"/>
        <v>25</v>
      </c>
      <c r="C31" s="98" t="s">
        <v>104</v>
      </c>
      <c r="D31" s="98" t="s">
        <v>25</v>
      </c>
      <c r="E31" s="96" t="s">
        <v>85</v>
      </c>
      <c r="F31" s="93">
        <f t="shared" si="1"/>
        <v>95</v>
      </c>
      <c r="G31" s="128">
        <v>95</v>
      </c>
      <c r="H31" s="128">
        <v>100</v>
      </c>
      <c r="I31" s="94">
        <f t="shared" si="2"/>
        <v>94</v>
      </c>
      <c r="J31" s="93">
        <v>94</v>
      </c>
      <c r="K31" s="128">
        <v>100</v>
      </c>
      <c r="L31" s="114">
        <f t="shared" si="3"/>
        <v>0</v>
      </c>
      <c r="M31" s="120"/>
      <c r="N31" s="128">
        <v>100</v>
      </c>
      <c r="O31" s="107">
        <f t="shared" si="0"/>
        <v>0</v>
      </c>
      <c r="P31" s="117"/>
      <c r="Q31" s="117"/>
      <c r="R31" s="142"/>
      <c r="S31" s="108">
        <v>80</v>
      </c>
      <c r="T31" s="108">
        <v>88</v>
      </c>
      <c r="U31" s="136"/>
      <c r="V31" s="133"/>
      <c r="W31" s="133"/>
    </row>
    <row r="32" spans="1:23" ht="172.9" hidden="1" x14ac:dyDescent="0.3">
      <c r="A32" s="82"/>
      <c r="B32" s="100">
        <f t="shared" si="4"/>
        <v>26</v>
      </c>
      <c r="C32" s="98" t="s">
        <v>105</v>
      </c>
      <c r="D32" s="98" t="s">
        <v>25</v>
      </c>
      <c r="E32" s="96" t="s">
        <v>85</v>
      </c>
      <c r="F32" s="93">
        <f t="shared" si="1"/>
        <v>100</v>
      </c>
      <c r="G32" s="128">
        <v>10000</v>
      </c>
      <c r="H32" s="128">
        <v>10000</v>
      </c>
      <c r="I32" s="94">
        <f t="shared" si="2"/>
        <v>85</v>
      </c>
      <c r="J32" s="128">
        <v>8500</v>
      </c>
      <c r="K32" s="128">
        <v>10000</v>
      </c>
      <c r="L32" s="114">
        <f t="shared" si="3"/>
        <v>0</v>
      </c>
      <c r="M32" s="125"/>
      <c r="N32" s="128">
        <v>10000</v>
      </c>
      <c r="O32" s="107">
        <f t="shared" si="0"/>
        <v>0</v>
      </c>
      <c r="P32" s="117"/>
      <c r="Q32" s="117"/>
      <c r="R32" s="141"/>
      <c r="S32" s="126" t="s">
        <v>108</v>
      </c>
      <c r="T32" s="127" t="s">
        <v>108</v>
      </c>
      <c r="U32" s="108" t="s">
        <v>116</v>
      </c>
      <c r="V32" s="125">
        <v>10000</v>
      </c>
      <c r="W32" s="117" t="s">
        <v>117</v>
      </c>
    </row>
    <row r="113" spans="19:20" s="77" customFormat="1" ht="18" hidden="1" x14ac:dyDescent="0.3">
      <c r="S113" s="88"/>
      <c r="T113" s="88"/>
    </row>
    <row r="114" spans="19:20" s="77" customFormat="1" ht="18" hidden="1" x14ac:dyDescent="0.3">
      <c r="S114" s="88"/>
      <c r="T114" s="88"/>
    </row>
    <row r="115" spans="19:20" s="77" customFormat="1" ht="18" hidden="1" x14ac:dyDescent="0.3">
      <c r="S115" s="88"/>
      <c r="T115" s="88"/>
    </row>
    <row r="116" spans="19:20" s="77" customFormat="1" ht="18" hidden="1" x14ac:dyDescent="0.3">
      <c r="S116" s="88"/>
      <c r="T116" s="88"/>
    </row>
    <row r="117" spans="19:20" s="77" customFormat="1" ht="18" hidden="1" x14ac:dyDescent="0.3">
      <c r="S117" s="88"/>
      <c r="T117" s="88"/>
    </row>
    <row r="118" spans="19:20" s="77" customFormat="1" ht="18" hidden="1" x14ac:dyDescent="0.3">
      <c r="S118" s="88"/>
      <c r="T118" s="88"/>
    </row>
    <row r="119" spans="19:20" s="77" customFormat="1" ht="18" hidden="1" x14ac:dyDescent="0.3">
      <c r="S119" s="88"/>
      <c r="T119" s="88"/>
    </row>
    <row r="120" spans="19:20" s="77" customFormat="1" ht="18" hidden="1" x14ac:dyDescent="0.3">
      <c r="S120" s="88"/>
      <c r="T120" s="88"/>
    </row>
    <row r="121" spans="19:20" s="77" customFormat="1" ht="18" hidden="1" x14ac:dyDescent="0.3">
      <c r="S121" s="88"/>
      <c r="T121" s="88"/>
    </row>
    <row r="122" spans="19:20" s="77" customFormat="1" ht="18" hidden="1" x14ac:dyDescent="0.3">
      <c r="S122" s="88"/>
      <c r="T122" s="88"/>
    </row>
    <row r="123" spans="19:20" s="77" customFormat="1" ht="18" hidden="1" x14ac:dyDescent="0.3">
      <c r="S123" s="88"/>
      <c r="T123" s="88"/>
    </row>
    <row r="124" spans="19:20" s="77" customFormat="1" ht="18" hidden="1" x14ac:dyDescent="0.3">
      <c r="S124" s="88"/>
      <c r="T124" s="88"/>
    </row>
    <row r="125" spans="19:20" s="77" customFormat="1" ht="18" hidden="1" x14ac:dyDescent="0.3">
      <c r="S125" s="88"/>
      <c r="T125" s="88"/>
    </row>
    <row r="126" spans="19:20" s="77" customFormat="1" ht="18" hidden="1" x14ac:dyDescent="0.3">
      <c r="S126" s="88"/>
      <c r="T126" s="88"/>
    </row>
    <row r="127" spans="19:20" s="77" customFormat="1" ht="18" hidden="1" x14ac:dyDescent="0.3">
      <c r="S127" s="88"/>
      <c r="T127" s="88"/>
    </row>
    <row r="128" spans="19:20" s="77" customFormat="1" ht="18" hidden="1" x14ac:dyDescent="0.3">
      <c r="S128" s="88"/>
      <c r="T128" s="88"/>
    </row>
    <row r="129" spans="19:20" s="77" customFormat="1" ht="18" hidden="1" x14ac:dyDescent="0.3">
      <c r="S129" s="88"/>
      <c r="T129" s="88"/>
    </row>
    <row r="130" spans="19:20" s="77" customFormat="1" ht="18" hidden="1" x14ac:dyDescent="0.3">
      <c r="S130" s="88"/>
      <c r="T130" s="88"/>
    </row>
    <row r="131" spans="19:20" s="77" customFormat="1" ht="18" hidden="1" x14ac:dyDescent="0.3">
      <c r="S131" s="88"/>
      <c r="T131" s="88"/>
    </row>
    <row r="132" spans="19:20" s="77" customFormat="1" ht="18" hidden="1" x14ac:dyDescent="0.3">
      <c r="S132" s="88"/>
      <c r="T132" s="88"/>
    </row>
    <row r="133" spans="19:20" s="77" customFormat="1" ht="18" hidden="1" x14ac:dyDescent="0.3">
      <c r="S133" s="88"/>
      <c r="T133" s="88"/>
    </row>
    <row r="134" spans="19:20" s="77" customFormat="1" ht="18" hidden="1" x14ac:dyDescent="0.3">
      <c r="S134" s="88"/>
      <c r="T134" s="88"/>
    </row>
    <row r="135" spans="19:20" s="77" customFormat="1" ht="18" hidden="1" x14ac:dyDescent="0.3">
      <c r="S135" s="88"/>
      <c r="T135" s="88"/>
    </row>
    <row r="136" spans="19:20" s="77" customFormat="1" ht="18" hidden="1" x14ac:dyDescent="0.3">
      <c r="S136" s="88"/>
      <c r="T136" s="88"/>
    </row>
    <row r="137" spans="19:20" s="77" customFormat="1" ht="18" hidden="1" x14ac:dyDescent="0.3">
      <c r="S137" s="88"/>
      <c r="T137" s="88"/>
    </row>
    <row r="138" spans="19:20" s="77" customFormat="1" ht="18" hidden="1" x14ac:dyDescent="0.3">
      <c r="S138" s="88"/>
      <c r="T138" s="88"/>
    </row>
    <row r="139" spans="19:20" s="77" customFormat="1" ht="18" hidden="1" x14ac:dyDescent="0.3">
      <c r="S139" s="88"/>
      <c r="T139" s="88"/>
    </row>
    <row r="140" spans="19:20" s="77" customFormat="1" ht="18" hidden="1" x14ac:dyDescent="0.3">
      <c r="S140" s="88"/>
      <c r="T140" s="88"/>
    </row>
    <row r="141" spans="19:20" s="77" customFormat="1" ht="18" hidden="1" x14ac:dyDescent="0.3">
      <c r="S141" s="88"/>
      <c r="T141" s="88"/>
    </row>
    <row r="142" spans="19:20" s="77" customFormat="1" ht="18" hidden="1" x14ac:dyDescent="0.3">
      <c r="S142" s="88"/>
      <c r="T142" s="88"/>
    </row>
    <row r="143" spans="19:20" s="77" customFormat="1" ht="18" hidden="1" x14ac:dyDescent="0.3">
      <c r="S143" s="88"/>
      <c r="T143" s="88"/>
    </row>
    <row r="144" spans="19:20" s="77" customFormat="1" ht="18" hidden="1" x14ac:dyDescent="0.3">
      <c r="S144" s="88"/>
      <c r="T144" s="88"/>
    </row>
    <row r="145" spans="19:20" s="77" customFormat="1" ht="18" hidden="1" x14ac:dyDescent="0.3">
      <c r="S145" s="88"/>
      <c r="T145" s="88"/>
    </row>
    <row r="146" spans="19:20" s="77" customFormat="1" ht="18" hidden="1" x14ac:dyDescent="0.3">
      <c r="S146" s="88"/>
      <c r="T146" s="88"/>
    </row>
    <row r="147" spans="19:20" s="77" customFormat="1" ht="18" hidden="1" x14ac:dyDescent="0.3">
      <c r="S147" s="88"/>
      <c r="T147" s="88"/>
    </row>
    <row r="148" spans="19:20" s="77" customFormat="1" ht="18" hidden="1" x14ac:dyDescent="0.3">
      <c r="S148" s="88"/>
      <c r="T148" s="88"/>
    </row>
    <row r="149" spans="19:20" s="77" customFormat="1" ht="18" hidden="1" x14ac:dyDescent="0.3">
      <c r="S149" s="88"/>
      <c r="T149" s="88"/>
    </row>
    <row r="150" spans="19:20" s="77" customFormat="1" ht="18" hidden="1" x14ac:dyDescent="0.3">
      <c r="S150" s="88"/>
      <c r="T150" s="88"/>
    </row>
    <row r="151" spans="19:20" s="77" customFormat="1" ht="18" hidden="1" x14ac:dyDescent="0.3">
      <c r="S151" s="88"/>
      <c r="T151" s="88"/>
    </row>
    <row r="152" spans="19:20" s="77" customFormat="1" ht="18" hidden="1" x14ac:dyDescent="0.3">
      <c r="S152" s="88"/>
      <c r="T152" s="88"/>
    </row>
    <row r="153" spans="19:20" s="77" customFormat="1" ht="18" hidden="1" x14ac:dyDescent="0.3">
      <c r="S153" s="88"/>
      <c r="T153" s="88"/>
    </row>
    <row r="154" spans="19:20" s="77" customFormat="1" ht="18" hidden="1" x14ac:dyDescent="0.3">
      <c r="S154" s="88"/>
      <c r="T154" s="88"/>
    </row>
    <row r="155" spans="19:20" s="77" customFormat="1" ht="18" hidden="1" x14ac:dyDescent="0.3">
      <c r="S155" s="88"/>
      <c r="T155" s="88"/>
    </row>
    <row r="156" spans="19:20" s="77" customFormat="1" ht="18" hidden="1" x14ac:dyDescent="0.3">
      <c r="S156" s="88"/>
      <c r="T156" s="88"/>
    </row>
    <row r="157" spans="19:20" s="77" customFormat="1" ht="18" hidden="1" x14ac:dyDescent="0.3">
      <c r="S157" s="88"/>
      <c r="T157" s="88"/>
    </row>
    <row r="158" spans="19:20" s="77" customFormat="1" ht="18" hidden="1" x14ac:dyDescent="0.3">
      <c r="S158" s="88"/>
      <c r="T158" s="88"/>
    </row>
    <row r="159" spans="19:20" s="77" customFormat="1" ht="18" hidden="1" x14ac:dyDescent="0.3">
      <c r="S159" s="88"/>
      <c r="T159" s="88"/>
    </row>
    <row r="160" spans="19:20" s="77" customFormat="1" ht="18" hidden="1" x14ac:dyDescent="0.3">
      <c r="S160" s="88"/>
      <c r="T160" s="88"/>
    </row>
    <row r="161" spans="19:20" s="77" customFormat="1" ht="18" hidden="1" x14ac:dyDescent="0.3">
      <c r="S161" s="88"/>
      <c r="T161" s="88"/>
    </row>
    <row r="162" spans="19:20" s="77" customFormat="1" ht="18" hidden="1" x14ac:dyDescent="0.3">
      <c r="S162" s="88"/>
      <c r="T162" s="88"/>
    </row>
    <row r="163" spans="19:20" s="77" customFormat="1" ht="18" hidden="1" x14ac:dyDescent="0.3">
      <c r="S163" s="88"/>
      <c r="T163" s="88"/>
    </row>
    <row r="164" spans="19:20" s="77" customFormat="1" ht="18" hidden="1" x14ac:dyDescent="0.3">
      <c r="S164" s="88"/>
      <c r="T164" s="88"/>
    </row>
    <row r="165" spans="19:20" s="77" customFormat="1" ht="18" hidden="1" x14ac:dyDescent="0.3">
      <c r="S165" s="88"/>
      <c r="T165" s="88"/>
    </row>
    <row r="166" spans="19:20" s="77" customFormat="1" ht="18" hidden="1" x14ac:dyDescent="0.3">
      <c r="S166" s="88"/>
      <c r="T166" s="88"/>
    </row>
  </sheetData>
  <autoFilter ref="B6:U32">
    <filterColumn colId="2">
      <filters>
        <filter val="SII"/>
      </filters>
    </filterColumn>
  </autoFilter>
  <mergeCells count="6">
    <mergeCell ref="U5:W5"/>
    <mergeCell ref="F5:H5"/>
    <mergeCell ref="I5:K5"/>
    <mergeCell ref="L5:N5"/>
    <mergeCell ref="P5:R5"/>
    <mergeCell ref="S5:T5"/>
  </mergeCells>
  <pageMargins left="0.47244094488188981" right="0.15748031496062992" top="0.51181102362204722" bottom="0.74803149606299213" header="0.31496062992125984" footer="0.31496062992125984"/>
  <pageSetup scale="37" fitToHeight="0" orientation="landscape" r:id="rId1"/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Hoja3!$A$1:$A$2</xm:f>
          </x14:formula1>
          <xm:sqref>U7:U32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>
      <selection activeCell="B27" sqref="B27"/>
    </sheetView>
  </sheetViews>
  <sheetFormatPr baseColWidth="10" defaultRowHeight="15" x14ac:dyDescent="0.25"/>
  <sheetData>
    <row r="1" spans="1:1" x14ac:dyDescent="0.25">
      <c r="A1" t="s">
        <v>101</v>
      </c>
    </row>
    <row r="2" spans="1:1" ht="14.45" x14ac:dyDescent="0.3">
      <c r="A2" t="s">
        <v>102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MIR 2014</vt:lpstr>
      <vt:lpstr>Septiembre</vt:lpstr>
      <vt:lpstr>Hoja3</vt:lpstr>
      <vt:lpstr>Septiembre!Área_de_impresión</vt:lpstr>
      <vt:lpstr>Septiembre!Títulos_a_imprimir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Ricaño Mendez</dc:creator>
  <cp:lastModifiedBy>Rogelio Alejandro Esquivias Rodriguez</cp:lastModifiedBy>
  <cp:lastPrinted>2019-10-09T18:08:05Z</cp:lastPrinted>
  <dcterms:created xsi:type="dcterms:W3CDTF">2014-06-02T23:14:52Z</dcterms:created>
  <dcterms:modified xsi:type="dcterms:W3CDTF">2019-10-09T18:08:07Z</dcterms:modified>
</cp:coreProperties>
</file>